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5" windowWidth="11340" windowHeight="8835" activeTab="3"/>
  </bookViews>
  <sheets>
    <sheet name="Sheet1" sheetId="1" r:id="rId1"/>
    <sheet name="Sheet2" sheetId="2" r:id="rId2"/>
    <sheet name="Sheet2 (2)" sheetId="4" r:id="rId3"/>
    <sheet name="Buxheti -2009" sheetId="5" r:id="rId4"/>
    <sheet name="Sheet3" sheetId="6" r:id="rId5"/>
  </sheets>
  <definedNames>
    <definedName name="_xlnm.Print_Area" localSheetId="3">'Buxheti -2009'!$A$1:$I$41</definedName>
    <definedName name="_xlnm.Print_Area" localSheetId="0">Sheet1!$A$1:$I$41</definedName>
  </definedNames>
  <calcPr calcId="145621"/>
</workbook>
</file>

<file path=xl/calcChain.xml><?xml version="1.0" encoding="utf-8"?>
<calcChain xmlns="http://schemas.openxmlformats.org/spreadsheetml/2006/main">
  <c r="G20" i="5" l="1"/>
  <c r="F20" i="5"/>
  <c r="E12" i="5"/>
  <c r="D12" i="5"/>
  <c r="C12" i="5"/>
  <c r="G10" i="5"/>
  <c r="F10" i="5"/>
  <c r="G9" i="5"/>
  <c r="F9" i="5"/>
  <c r="G8" i="5"/>
  <c r="F8" i="5"/>
  <c r="E35" i="5"/>
  <c r="F21" i="5"/>
  <c r="G33" i="5"/>
  <c r="G32" i="5"/>
  <c r="G30" i="5"/>
  <c r="F30" i="5"/>
  <c r="G31" i="5"/>
  <c r="F32" i="5"/>
  <c r="F31" i="5"/>
  <c r="C23" i="5"/>
  <c r="C35" i="5"/>
  <c r="F33" i="5"/>
  <c r="F19" i="5"/>
  <c r="G22" i="5"/>
  <c r="F22" i="5"/>
  <c r="G21" i="5"/>
  <c r="G19" i="5"/>
  <c r="D23" i="5"/>
  <c r="G19" i="1"/>
  <c r="G21" i="1"/>
  <c r="F21" i="1"/>
  <c r="F20" i="1"/>
  <c r="F19" i="1"/>
  <c r="G34" i="1"/>
  <c r="G33" i="1"/>
  <c r="G32" i="1"/>
  <c r="G31" i="1"/>
  <c r="G30" i="1"/>
  <c r="F34" i="1"/>
  <c r="F33" i="1"/>
  <c r="F32" i="1"/>
  <c r="F31" i="1"/>
  <c r="F30" i="1"/>
  <c r="G11" i="1"/>
  <c r="G10" i="1"/>
  <c r="G9" i="1"/>
  <c r="G8" i="1"/>
  <c r="F11" i="1"/>
  <c r="F10" i="1"/>
  <c r="F9" i="1"/>
  <c r="F8" i="1"/>
  <c r="D12" i="1"/>
  <c r="H17" i="4"/>
  <c r="H16" i="4"/>
  <c r="I16" i="4"/>
  <c r="G18" i="4"/>
  <c r="G15" i="4"/>
  <c r="F25" i="4"/>
  <c r="F24" i="4"/>
  <c r="F23" i="4"/>
  <c r="F22" i="4"/>
  <c r="F21" i="4"/>
  <c r="F20" i="4"/>
  <c r="F19" i="4"/>
  <c r="F18" i="4"/>
  <c r="F17" i="4"/>
  <c r="F16" i="4"/>
  <c r="F15" i="4"/>
  <c r="B14" i="4"/>
  <c r="C14" i="4"/>
  <c r="D14" i="4"/>
  <c r="C12" i="1"/>
  <c r="E12" i="1"/>
  <c r="G12" i="1" s="1"/>
  <c r="E22" i="1"/>
  <c r="G22" i="1" s="1"/>
  <c r="E23" i="1"/>
  <c r="F23" i="1" s="1"/>
  <c r="C35" i="1"/>
  <c r="C23" i="1"/>
  <c r="D20" i="1"/>
  <c r="D23" i="1" s="1"/>
  <c r="G23" i="1" s="1"/>
  <c r="G20" i="1"/>
  <c r="D14" i="2"/>
  <c r="C14" i="2"/>
  <c r="B14" i="2"/>
  <c r="E35" i="1"/>
  <c r="G35" i="1" s="1"/>
  <c r="D35" i="1"/>
  <c r="F35" i="1" s="1"/>
  <c r="F12" i="1"/>
  <c r="F22" i="1"/>
  <c r="D35" i="5"/>
  <c r="G34" i="5"/>
  <c r="F34" i="5"/>
  <c r="G35" i="5" l="1"/>
  <c r="G21" i="4"/>
  <c r="F26" i="4"/>
  <c r="F35" i="5"/>
  <c r="G23" i="5"/>
  <c r="G12" i="5"/>
  <c r="F23" i="5"/>
  <c r="F12" i="5"/>
</calcChain>
</file>

<file path=xl/sharedStrings.xml><?xml version="1.0" encoding="utf-8"?>
<sst xmlns="http://schemas.openxmlformats.org/spreadsheetml/2006/main" count="126" uniqueCount="51">
  <si>
    <t>Nr</t>
  </si>
  <si>
    <t>Programi</t>
  </si>
  <si>
    <t>Buxheti I Planifikuar</t>
  </si>
  <si>
    <t>Buxheti I Realizuar</t>
  </si>
  <si>
    <t>Buxheti I shpenzuar</t>
  </si>
  <si>
    <t>% e realizimit të buxhetit</t>
  </si>
  <si>
    <t>% e shpenzimit të buxhetit</t>
  </si>
  <si>
    <t>Totali</t>
  </si>
  <si>
    <t>Pagat dhe Meditjet</t>
  </si>
  <si>
    <t>Mallrat dhe sherbimet</t>
  </si>
  <si>
    <t>Shpenz. Komunale</t>
  </si>
  <si>
    <t>Subvencione</t>
  </si>
  <si>
    <t>Investime Kapitale</t>
  </si>
  <si>
    <t>Administrata</t>
  </si>
  <si>
    <t>Arsimi</t>
  </si>
  <si>
    <t>Shendetësia</t>
  </si>
  <si>
    <t>Zjarrfiksat</t>
  </si>
  <si>
    <t>5=(4/3*100)</t>
  </si>
  <si>
    <t>7=(5/4*100)</t>
  </si>
  <si>
    <t>6=(4/3*100)</t>
  </si>
  <si>
    <t>Kryetari</t>
  </si>
  <si>
    <t>Buxheti</t>
  </si>
  <si>
    <t>Alokimi</t>
  </si>
  <si>
    <t>Shpenzimi</t>
  </si>
  <si>
    <t>Shefi I ekzekutivit</t>
  </si>
  <si>
    <t>Ekonomia</t>
  </si>
  <si>
    <t>Kultura</t>
  </si>
  <si>
    <t>Urbanizmi</t>
  </si>
  <si>
    <t>Gjeodezia</t>
  </si>
  <si>
    <t>Planifikimi</t>
  </si>
  <si>
    <t>Bujqësia</t>
  </si>
  <si>
    <t>Sherbimet Publike</t>
  </si>
  <si>
    <t>Emergjenca</t>
  </si>
  <si>
    <t>Granti Qeveritar</t>
  </si>
  <si>
    <t>Të Hyrat Vetanke</t>
  </si>
  <si>
    <t>Donacionet</t>
  </si>
  <si>
    <t>të Hyrat e Bartura-2006</t>
  </si>
  <si>
    <t>PLANI I BUXHETIT DHE REALIZIMI I TIJ SIPAS BURIMEVE (FONDEVE) PËR VITIN-2007</t>
  </si>
  <si>
    <t>PLANI I BUXHETIT DHE REALIZIMI I TIJ SIPAS KATEGORIVE EKONOMIKE PËR VITIN-2007</t>
  </si>
  <si>
    <t>Drejtori:</t>
  </si>
  <si>
    <t>Vesel Krasniqi</t>
  </si>
  <si>
    <t xml:space="preserve"> </t>
  </si>
  <si>
    <t>PLANI I BUXHETIT DHE REALIZIMI I TIJ SIPAS PROGRAMEVE PËR VITIN-2007</t>
  </si>
  <si>
    <t>Malishevë</t>
  </si>
  <si>
    <t>Drejtoria per buxhet dhe financa</t>
  </si>
  <si>
    <t>PLANI I BUXHETIT DHE REALIZIMI I TIJ SIPAS PROGRAMEVE PER JANAR-MARS 2012</t>
  </si>
  <si>
    <t>Te Hyrat e bart.2011</t>
  </si>
  <si>
    <t>Donacionet2012</t>
  </si>
  <si>
    <t>PLANI I BUXHETIT DHE REALIZIMI I TIJ SIPAS KATEGORIVE EKONOMIKE PER JANAR-MARS 2012</t>
  </si>
  <si>
    <t>PLANI I BUXHETIT DHE REALIZIMI I TIJ SIPAS BURIMEVE(FONDEVE) PER JANAR-MARS 2012</t>
  </si>
  <si>
    <t>Date 17.04.2012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</si>
</sst>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L_e_k_-;\-* #,##0.00_L_e_k_-;_-* &quot;-&quot;??_L_e_k_-;_-@_-"/>
    <numFmt numFmtId="164" formatCode="_(* #,##0.00_);_(* \(#,##0.00\);_(* &quot;-&quot;??_);_(@_)"/>
  </numFmts>
  <fonts count="18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</font>
    <font>
      <sz val="8"/>
      <name val="Arial"/>
      <charset val="238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charset val="238"/>
    </font>
    <font>
      <b/>
      <sz val="12"/>
      <name val="Arial"/>
      <charset val="238"/>
    </font>
    <font>
      <b/>
      <sz val="10"/>
      <name val="Arial"/>
      <charset val="238"/>
    </font>
    <font>
      <b/>
      <sz val="12"/>
      <name val="Arial"/>
      <family val="2"/>
    </font>
    <font>
      <b/>
      <i/>
      <sz val="12"/>
      <name val="Arial"/>
      <family val="2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i/>
      <sz val="14"/>
      <name val="Times New Roman"/>
      <family val="1"/>
    </font>
    <font>
      <i/>
      <sz val="12"/>
      <name val="Times New Roman"/>
      <family val="1"/>
    </font>
    <font>
      <b/>
      <i/>
      <u/>
      <sz val="12"/>
      <name val="Arial"/>
      <family val="2"/>
    </font>
    <font>
      <i/>
      <u/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/>
    </xf>
    <xf numFmtId="49" fontId="2" fillId="0" borderId="1" xfId="0" applyNumberFormat="1" applyFont="1" applyBorder="1"/>
    <xf numFmtId="49" fontId="2" fillId="2" borderId="1" xfId="0" applyNumberFormat="1" applyFont="1" applyFill="1" applyBorder="1"/>
    <xf numFmtId="4" fontId="0" fillId="0" borderId="1" xfId="0" applyNumberFormat="1" applyBorder="1"/>
    <xf numFmtId="4" fontId="0" fillId="0" borderId="0" xfId="0" applyNumberFormat="1"/>
    <xf numFmtId="4" fontId="2" fillId="0" borderId="1" xfId="0" applyNumberFormat="1" applyFont="1" applyBorder="1"/>
    <xf numFmtId="4" fontId="2" fillId="0" borderId="0" xfId="0" applyNumberFormat="1" applyFont="1"/>
    <xf numFmtId="0" fontId="6" fillId="0" borderId="0" xfId="0" applyFont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4" fontId="6" fillId="3" borderId="1" xfId="0" applyNumberFormat="1" applyFont="1" applyFill="1" applyBorder="1"/>
    <xf numFmtId="4" fontId="7" fillId="2" borderId="1" xfId="0" applyNumberFormat="1" applyFont="1" applyFill="1" applyBorder="1"/>
    <xf numFmtId="4" fontId="6" fillId="0" borderId="0" xfId="0" applyNumberFormat="1" applyFont="1"/>
    <xf numFmtId="0" fontId="7" fillId="0" borderId="0" xfId="0" applyFont="1"/>
    <xf numFmtId="49" fontId="7" fillId="0" borderId="1" xfId="0" applyNumberFormat="1" applyFont="1" applyBorder="1"/>
    <xf numFmtId="4" fontId="6" fillId="3" borderId="1" xfId="0" applyNumberFormat="1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9" fontId="7" fillId="2" borderId="1" xfId="0" applyNumberFormat="1" applyFont="1" applyFill="1" applyBorder="1"/>
    <xf numFmtId="4" fontId="7" fillId="2" borderId="1" xfId="0" applyNumberFormat="1" applyFont="1" applyFill="1" applyBorder="1" applyAlignment="1">
      <alignment horizontal="right"/>
    </xf>
    <xf numFmtId="4" fontId="7" fillId="0" borderId="0" xfId="0" applyNumberFormat="1" applyFont="1"/>
    <xf numFmtId="4" fontId="8" fillId="0" borderId="0" xfId="0" applyNumberFormat="1" applyFont="1"/>
    <xf numFmtId="0" fontId="6" fillId="3" borderId="0" xfId="0" applyFont="1" applyFill="1"/>
    <xf numFmtId="4" fontId="6" fillId="3" borderId="0" xfId="0" applyNumberFormat="1" applyFont="1" applyFill="1"/>
    <xf numFmtId="4" fontId="9" fillId="0" borderId="0" xfId="0" applyNumberFormat="1" applyFont="1"/>
    <xf numFmtId="0" fontId="9" fillId="0" borderId="0" xfId="0" applyFont="1"/>
    <xf numFmtId="43" fontId="0" fillId="0" borderId="0" xfId="1" applyFont="1"/>
    <xf numFmtId="43" fontId="0" fillId="0" borderId="0" xfId="0" applyNumberFormat="1"/>
    <xf numFmtId="0" fontId="6" fillId="0" borderId="0" xfId="0" applyFont="1" applyAlignment="1"/>
    <xf numFmtId="43" fontId="6" fillId="0" borderId="0" xfId="1" applyFont="1" applyAlignment="1"/>
    <xf numFmtId="164" fontId="0" fillId="0" borderId="0" xfId="0" applyNumberFormat="1"/>
    <xf numFmtId="43" fontId="0" fillId="3" borderId="0" xfId="0" applyNumberForma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3" borderId="0" xfId="0" applyFont="1" applyFill="1"/>
    <xf numFmtId="0" fontId="14" fillId="3" borderId="0" xfId="0" applyFont="1" applyFill="1"/>
    <xf numFmtId="4" fontId="10" fillId="0" borderId="0" xfId="0" applyNumberFormat="1" applyFont="1"/>
    <xf numFmtId="4" fontId="15" fillId="0" borderId="0" xfId="0" applyNumberFormat="1" applyFont="1"/>
    <xf numFmtId="0" fontId="15" fillId="0" borderId="0" xfId="0" applyFont="1"/>
    <xf numFmtId="0" fontId="16" fillId="0" borderId="0" xfId="0" applyFont="1"/>
    <xf numFmtId="0" fontId="17" fillId="2" borderId="1" xfId="0" applyFont="1" applyFill="1" applyBorder="1"/>
    <xf numFmtId="0" fontId="10" fillId="2" borderId="1" xfId="0" applyFont="1" applyFill="1" applyBorder="1"/>
    <xf numFmtId="0" fontId="9" fillId="0" borderId="1" xfId="0" applyFont="1" applyBorder="1"/>
    <xf numFmtId="0" fontId="2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9"/>
  <sheetViews>
    <sheetView topLeftCell="A7" workbookViewId="0">
      <selection activeCell="G25" sqref="G25"/>
    </sheetView>
  </sheetViews>
  <sheetFormatPr defaultRowHeight="12.75" x14ac:dyDescent="0.2"/>
  <cols>
    <col min="1" max="1" width="5.7109375" customWidth="1"/>
    <col min="2" max="2" width="24.5703125" customWidth="1"/>
    <col min="3" max="4" width="22.85546875" customWidth="1"/>
    <col min="5" max="5" width="25.42578125" customWidth="1"/>
    <col min="6" max="6" width="28.5703125" customWidth="1"/>
    <col min="7" max="7" width="31.28515625" customWidth="1"/>
    <col min="9" max="9" width="10.140625" bestFit="1" customWidth="1"/>
  </cols>
  <sheetData>
    <row r="3" spans="1:9" ht="18" x14ac:dyDescent="0.25">
      <c r="A3" s="3" t="s">
        <v>42</v>
      </c>
      <c r="B3" s="4"/>
      <c r="C3" s="4"/>
      <c r="D3" s="4"/>
      <c r="E3" s="4"/>
      <c r="F3" s="4"/>
      <c r="G3" s="9"/>
    </row>
    <row r="4" spans="1:9" ht="15" x14ac:dyDescent="0.2">
      <c r="B4" s="12"/>
      <c r="C4" s="12"/>
      <c r="D4" s="12"/>
      <c r="E4" s="12"/>
      <c r="F4" s="12"/>
      <c r="G4" s="12"/>
    </row>
    <row r="5" spans="1:9" ht="15" x14ac:dyDescent="0.2">
      <c r="B5" s="12"/>
      <c r="C5" s="12"/>
      <c r="D5" s="12"/>
      <c r="E5" s="12"/>
      <c r="F5" s="12"/>
      <c r="G5" s="12"/>
    </row>
    <row r="6" spans="1:9" ht="43.5" customHeight="1" x14ac:dyDescent="0.25">
      <c r="A6" s="2" t="s">
        <v>0</v>
      </c>
      <c r="B6" s="13" t="s">
        <v>1</v>
      </c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</row>
    <row r="7" spans="1:9" ht="27" customHeight="1" x14ac:dyDescent="0.25">
      <c r="A7" s="5">
        <v>1</v>
      </c>
      <c r="B7" s="14">
        <v>2</v>
      </c>
      <c r="C7" s="14">
        <v>3</v>
      </c>
      <c r="D7" s="14">
        <v>4</v>
      </c>
      <c r="E7" s="14">
        <v>5</v>
      </c>
      <c r="F7" s="14" t="s">
        <v>17</v>
      </c>
      <c r="G7" s="14" t="s">
        <v>18</v>
      </c>
    </row>
    <row r="8" spans="1:9" ht="15" x14ac:dyDescent="0.2">
      <c r="A8" s="1">
        <v>1</v>
      </c>
      <c r="B8" s="15" t="s">
        <v>13</v>
      </c>
      <c r="C8" s="16">
        <v>2162091.35</v>
      </c>
      <c r="D8" s="16">
        <v>2156810.2799999998</v>
      </c>
      <c r="E8" s="16">
        <v>1853899.75</v>
      </c>
      <c r="F8" s="16">
        <f>E8/C8*100</f>
        <v>85.74567166183796</v>
      </c>
      <c r="G8" s="16">
        <f>E8/D8*100</f>
        <v>85.955624710765022</v>
      </c>
    </row>
    <row r="9" spans="1:9" ht="15" x14ac:dyDescent="0.2">
      <c r="A9" s="1">
        <v>2</v>
      </c>
      <c r="B9" s="15" t="s">
        <v>14</v>
      </c>
      <c r="C9" s="16">
        <v>2790274.42</v>
      </c>
      <c r="D9" s="16">
        <v>2790274.42</v>
      </c>
      <c r="E9" s="16">
        <v>2772057.82</v>
      </c>
      <c r="F9" s="16">
        <f>E9/C9*100</f>
        <v>99.347139483148041</v>
      </c>
      <c r="G9" s="16">
        <f>E9/D9*100</f>
        <v>99.347139483148041</v>
      </c>
    </row>
    <row r="10" spans="1:9" ht="15" x14ac:dyDescent="0.2">
      <c r="A10" s="1">
        <v>3</v>
      </c>
      <c r="B10" s="15" t="s">
        <v>15</v>
      </c>
      <c r="C10" s="17">
        <v>549278.32999999996</v>
      </c>
      <c r="D10" s="17">
        <v>549277.22</v>
      </c>
      <c r="E10" s="17">
        <v>519366.88</v>
      </c>
      <c r="F10" s="16">
        <f>E10/C10*100</f>
        <v>94.5544092372987</v>
      </c>
      <c r="G10" s="16">
        <f>E10/D10*100</f>
        <v>94.554600316393973</v>
      </c>
    </row>
    <row r="11" spans="1:9" ht="15" x14ac:dyDescent="0.2">
      <c r="A11" s="1">
        <v>4</v>
      </c>
      <c r="B11" s="15" t="s">
        <v>16</v>
      </c>
      <c r="C11" s="16">
        <v>77681.990000000005</v>
      </c>
      <c r="D11" s="16">
        <v>77681.820000000007</v>
      </c>
      <c r="E11" s="16">
        <v>76033.37</v>
      </c>
      <c r="F11" s="16">
        <f>E11/C11*100</f>
        <v>97.877732019995861</v>
      </c>
      <c r="G11" s="16">
        <f>E11/D11*100</f>
        <v>97.87794621701704</v>
      </c>
    </row>
    <row r="12" spans="1:9" ht="15.75" x14ac:dyDescent="0.25">
      <c r="A12" s="2"/>
      <c r="B12" s="13" t="s">
        <v>7</v>
      </c>
      <c r="C12" s="18">
        <f>C8+C9+C10+C11</f>
        <v>5579326.0899999999</v>
      </c>
      <c r="D12" s="18">
        <f>D8+D9+D10+D11</f>
        <v>5574043.7399999993</v>
      </c>
      <c r="E12" s="18">
        <f>+E8+E9+E10+E11</f>
        <v>5221357.82</v>
      </c>
      <c r="F12" s="18">
        <f>E12/C12*100</f>
        <v>93.584023155742827</v>
      </c>
      <c r="G12" s="18">
        <f>E12/D12*100</f>
        <v>93.67270985928792</v>
      </c>
    </row>
    <row r="13" spans="1:9" ht="15" x14ac:dyDescent="0.2">
      <c r="B13" s="12"/>
      <c r="C13" s="19"/>
      <c r="D13" s="19"/>
      <c r="E13" s="19"/>
      <c r="F13" s="12"/>
      <c r="G13" s="19"/>
    </row>
    <row r="14" spans="1:9" ht="18" x14ac:dyDescent="0.25">
      <c r="A14" s="3" t="s">
        <v>37</v>
      </c>
      <c r="B14" s="20"/>
      <c r="C14" s="20"/>
      <c r="D14" s="20"/>
      <c r="E14" s="20"/>
      <c r="F14" s="20"/>
      <c r="G14" s="12"/>
    </row>
    <row r="15" spans="1:9" ht="15" x14ac:dyDescent="0.2">
      <c r="B15" s="12"/>
      <c r="C15" s="12"/>
      <c r="D15" s="12"/>
      <c r="E15" s="19"/>
      <c r="F15" s="19"/>
      <c r="G15" s="19"/>
      <c r="I15" s="9"/>
    </row>
    <row r="16" spans="1:9" ht="15" x14ac:dyDescent="0.2">
      <c r="B16" s="12"/>
      <c r="C16" s="19"/>
      <c r="D16" s="19"/>
      <c r="E16" s="19"/>
      <c r="F16" s="19"/>
      <c r="G16" s="12" t="s">
        <v>41</v>
      </c>
    </row>
    <row r="17" spans="1:7" ht="38.25" customHeight="1" x14ac:dyDescent="0.25">
      <c r="A17" s="2" t="s">
        <v>0</v>
      </c>
      <c r="B17" s="13" t="s">
        <v>1</v>
      </c>
      <c r="C17" s="13" t="s">
        <v>2</v>
      </c>
      <c r="D17" s="13" t="s">
        <v>3</v>
      </c>
      <c r="E17" s="13" t="s">
        <v>4</v>
      </c>
      <c r="F17" s="13" t="s">
        <v>5</v>
      </c>
      <c r="G17" s="13" t="s">
        <v>6</v>
      </c>
    </row>
    <row r="18" spans="1:7" ht="25.5" customHeight="1" x14ac:dyDescent="0.25">
      <c r="A18" s="5">
        <v>1</v>
      </c>
      <c r="B18" s="14">
        <v>2</v>
      </c>
      <c r="C18" s="14">
        <v>3</v>
      </c>
      <c r="D18" s="14">
        <v>4</v>
      </c>
      <c r="E18" s="14">
        <v>5</v>
      </c>
      <c r="F18" s="14" t="s">
        <v>19</v>
      </c>
      <c r="G18" s="14" t="s">
        <v>18</v>
      </c>
    </row>
    <row r="19" spans="1:7" ht="15" x14ac:dyDescent="0.2">
      <c r="A19" s="1">
        <v>1</v>
      </c>
      <c r="B19" s="15" t="s">
        <v>33</v>
      </c>
      <c r="C19" s="16">
        <v>4332273.3899999997</v>
      </c>
      <c r="D19" s="16">
        <v>4332268.09</v>
      </c>
      <c r="E19" s="17">
        <v>4255946.3</v>
      </c>
      <c r="F19" s="16">
        <f>E19/C19*100</f>
        <v>98.238174668842873</v>
      </c>
      <c r="G19" s="16">
        <f>E19/D19*100</f>
        <v>98.238294851231146</v>
      </c>
    </row>
    <row r="20" spans="1:7" ht="15" x14ac:dyDescent="0.2">
      <c r="A20" s="1">
        <v>2</v>
      </c>
      <c r="B20" s="15" t="s">
        <v>34</v>
      </c>
      <c r="C20" s="16">
        <v>598747.82999999996</v>
      </c>
      <c r="D20" s="16">
        <f>500000+3139.78+90335</f>
        <v>593474.78</v>
      </c>
      <c r="E20" s="17">
        <v>410290.65</v>
      </c>
      <c r="F20" s="16">
        <f>E20/C20*100</f>
        <v>68.524782795454982</v>
      </c>
      <c r="G20" s="16">
        <f>E20/D20*100</f>
        <v>69.133628559582604</v>
      </c>
    </row>
    <row r="21" spans="1:7" ht="15" x14ac:dyDescent="0.2">
      <c r="A21" s="1">
        <v>3</v>
      </c>
      <c r="B21" s="15" t="s">
        <v>36</v>
      </c>
      <c r="C21" s="16">
        <v>239456.28</v>
      </c>
      <c r="D21" s="16">
        <v>239456.28</v>
      </c>
      <c r="E21" s="16">
        <v>239200.61</v>
      </c>
      <c r="F21" s="16">
        <f>E21/C21*100</f>
        <v>99.893228943504838</v>
      </c>
      <c r="G21" s="16">
        <f>E21/D21*100</f>
        <v>99.893228943504838</v>
      </c>
    </row>
    <row r="22" spans="1:7" ht="15" x14ac:dyDescent="0.2">
      <c r="A22" s="1">
        <v>4</v>
      </c>
      <c r="B22" s="15" t="s">
        <v>35</v>
      </c>
      <c r="C22" s="16">
        <v>408848.59</v>
      </c>
      <c r="D22" s="16">
        <v>408844.59</v>
      </c>
      <c r="E22" s="16">
        <f>310235.66+5684.6</f>
        <v>315920.25999999995</v>
      </c>
      <c r="F22" s="16">
        <f>E22/C22*100</f>
        <v>77.270722640868087</v>
      </c>
      <c r="G22" s="16">
        <f>E22/D22*100</f>
        <v>77.271478632015146</v>
      </c>
    </row>
    <row r="23" spans="1:7" ht="15.75" x14ac:dyDescent="0.25">
      <c r="A23" s="2"/>
      <c r="B23" s="13" t="s">
        <v>7</v>
      </c>
      <c r="C23" s="18">
        <f>SUM(C19:C22)</f>
        <v>5579326.0899999999</v>
      </c>
      <c r="D23" s="18">
        <f>SUM(D19:D22)</f>
        <v>5574043.7400000002</v>
      </c>
      <c r="E23" s="18">
        <f>+E19+E20+E21+E22</f>
        <v>5221357.82</v>
      </c>
      <c r="F23" s="18">
        <f>E23/C23*100</f>
        <v>93.584023155742827</v>
      </c>
      <c r="G23" s="18">
        <f>E23/D23*100</f>
        <v>93.672709859287906</v>
      </c>
    </row>
    <row r="24" spans="1:7" ht="15" x14ac:dyDescent="0.2">
      <c r="B24" s="12"/>
      <c r="C24" s="12"/>
      <c r="D24" s="12"/>
      <c r="E24" s="12"/>
      <c r="F24" s="12"/>
      <c r="G24" s="12"/>
    </row>
    <row r="25" spans="1:7" ht="18" x14ac:dyDescent="0.25">
      <c r="A25" s="3" t="s">
        <v>38</v>
      </c>
      <c r="B25" s="20"/>
      <c r="C25" s="20"/>
      <c r="D25" s="20"/>
      <c r="E25" s="20"/>
      <c r="F25" s="20"/>
      <c r="G25" s="12"/>
    </row>
    <row r="26" spans="1:7" ht="15" x14ac:dyDescent="0.2">
      <c r="B26" s="12"/>
      <c r="C26" s="12"/>
      <c r="D26" s="12"/>
      <c r="E26" s="12"/>
      <c r="F26" s="12"/>
      <c r="G26" s="19"/>
    </row>
    <row r="27" spans="1:7" ht="15" x14ac:dyDescent="0.2">
      <c r="B27" s="12"/>
      <c r="C27" s="12"/>
      <c r="D27" s="12"/>
      <c r="E27" s="12"/>
      <c r="F27" s="19"/>
      <c r="G27" s="12"/>
    </row>
    <row r="28" spans="1:7" ht="36" customHeight="1" x14ac:dyDescent="0.25">
      <c r="A28" s="2" t="s">
        <v>0</v>
      </c>
      <c r="B28" s="13" t="s">
        <v>1</v>
      </c>
      <c r="C28" s="13" t="s">
        <v>2</v>
      </c>
      <c r="D28" s="13" t="s">
        <v>3</v>
      </c>
      <c r="E28" s="13" t="s">
        <v>4</v>
      </c>
      <c r="F28" s="13" t="s">
        <v>5</v>
      </c>
      <c r="G28" s="13" t="s">
        <v>6</v>
      </c>
    </row>
    <row r="29" spans="1:7" ht="24.75" customHeight="1" x14ac:dyDescent="0.25">
      <c r="A29" s="5">
        <v>1</v>
      </c>
      <c r="B29" s="14">
        <v>2</v>
      </c>
      <c r="C29" s="14">
        <v>3</v>
      </c>
      <c r="D29" s="14">
        <v>4</v>
      </c>
      <c r="E29" s="14">
        <v>5</v>
      </c>
      <c r="F29" s="14" t="s">
        <v>19</v>
      </c>
      <c r="G29" s="14" t="s">
        <v>18</v>
      </c>
    </row>
    <row r="30" spans="1:7" ht="15.75" x14ac:dyDescent="0.25">
      <c r="A30" s="6">
        <v>1</v>
      </c>
      <c r="B30" s="21" t="s">
        <v>8</v>
      </c>
      <c r="C30" s="22">
        <v>3088426.76</v>
      </c>
      <c r="D30" s="22">
        <v>3088422.53</v>
      </c>
      <c r="E30" s="22">
        <v>3044526.25</v>
      </c>
      <c r="F30" s="23">
        <f>E30/C30*100</f>
        <v>98.578547804060605</v>
      </c>
      <c r="G30" s="23">
        <f>E30/D30*100</f>
        <v>98.578682820319926</v>
      </c>
    </row>
    <row r="31" spans="1:7" ht="15.75" x14ac:dyDescent="0.25">
      <c r="A31" s="6">
        <v>2</v>
      </c>
      <c r="B31" s="21" t="s">
        <v>9</v>
      </c>
      <c r="C31" s="22">
        <v>700202.69</v>
      </c>
      <c r="D31" s="22">
        <v>700201.63</v>
      </c>
      <c r="E31" s="22">
        <v>687103.27</v>
      </c>
      <c r="F31" s="23">
        <f>E31/C31*100</f>
        <v>98.129195990378165</v>
      </c>
      <c r="G31" s="23">
        <f>E31/D31*100</f>
        <v>98.129344543228214</v>
      </c>
    </row>
    <row r="32" spans="1:7" ht="15.75" x14ac:dyDescent="0.25">
      <c r="A32" s="6">
        <v>3</v>
      </c>
      <c r="B32" s="21" t="s">
        <v>10</v>
      </c>
      <c r="C32" s="22">
        <v>153600</v>
      </c>
      <c r="D32" s="22">
        <v>153599.99</v>
      </c>
      <c r="E32" s="22">
        <v>153045.19</v>
      </c>
      <c r="F32" s="23">
        <f>E31/C31*100</f>
        <v>98.129195990378165</v>
      </c>
      <c r="G32" s="23">
        <f>E32/D32*100</f>
        <v>99.638802059817849</v>
      </c>
    </row>
    <row r="33" spans="1:7" ht="15.75" x14ac:dyDescent="0.25">
      <c r="A33" s="6">
        <v>4</v>
      </c>
      <c r="B33" s="21" t="s">
        <v>11</v>
      </c>
      <c r="C33" s="22">
        <v>58477.18</v>
      </c>
      <c r="D33" s="22">
        <v>58477.18</v>
      </c>
      <c r="E33" s="22">
        <v>58443.55</v>
      </c>
      <c r="F33" s="23">
        <f>E33/C33*100</f>
        <v>99.942490386848348</v>
      </c>
      <c r="G33" s="23">
        <f>E33/D33*100</f>
        <v>99.942490386848348</v>
      </c>
    </row>
    <row r="34" spans="1:7" ht="15.75" x14ac:dyDescent="0.25">
      <c r="A34" s="6">
        <v>5</v>
      </c>
      <c r="B34" s="21" t="s">
        <v>12</v>
      </c>
      <c r="C34" s="22">
        <v>1578619.46</v>
      </c>
      <c r="D34" s="22">
        <v>1573342.41</v>
      </c>
      <c r="E34" s="22">
        <v>1278239.56</v>
      </c>
      <c r="F34" s="23">
        <f>E34/C34*100</f>
        <v>80.97198801793563</v>
      </c>
      <c r="G34" s="23">
        <f>E34/D34*100</f>
        <v>81.243571130838589</v>
      </c>
    </row>
    <row r="35" spans="1:7" ht="15.75" x14ac:dyDescent="0.25">
      <c r="A35" s="7"/>
      <c r="B35" s="24" t="s">
        <v>7</v>
      </c>
      <c r="C35" s="25">
        <f>+C30+C31+C32+C33+C34</f>
        <v>5579326.0899999999</v>
      </c>
      <c r="D35" s="18">
        <f>SUM(D30:D34)</f>
        <v>5574043.7399999993</v>
      </c>
      <c r="E35" s="18">
        <f>SUM(E30:E34)</f>
        <v>5221357.82</v>
      </c>
      <c r="F35" s="18">
        <f>D35/C35*100</f>
        <v>99.905322794997261</v>
      </c>
      <c r="G35" s="18">
        <f>E35/C35*100</f>
        <v>93.584023155742827</v>
      </c>
    </row>
    <row r="36" spans="1:7" ht="15" x14ac:dyDescent="0.2">
      <c r="B36" s="12"/>
      <c r="C36" s="12"/>
      <c r="D36" s="12"/>
      <c r="E36" s="12"/>
      <c r="F36" s="12"/>
      <c r="G36" s="12"/>
    </row>
    <row r="37" spans="1:7" ht="15.75" x14ac:dyDescent="0.25">
      <c r="B37" s="12"/>
      <c r="C37" s="12"/>
      <c r="D37" s="12"/>
      <c r="E37" s="12"/>
      <c r="F37" s="27"/>
      <c r="G37" s="26" t="s">
        <v>39</v>
      </c>
    </row>
    <row r="38" spans="1:7" ht="14.25" customHeight="1" x14ac:dyDescent="0.25">
      <c r="B38" s="12"/>
      <c r="C38" s="19"/>
      <c r="D38" s="12"/>
      <c r="E38" s="12"/>
      <c r="F38" s="26"/>
      <c r="G38" s="26" t="s">
        <v>40</v>
      </c>
    </row>
    <row r="39" spans="1:7" ht="15.75" x14ac:dyDescent="0.25">
      <c r="B39" s="12"/>
      <c r="C39" s="12"/>
      <c r="D39" s="12"/>
      <c r="E39" s="12"/>
      <c r="F39" s="20"/>
      <c r="G39" s="20"/>
    </row>
  </sheetData>
  <phoneticPr fontId="3" type="noConversion"/>
  <pageMargins left="0.75" right="0.75" top="1" bottom="1" header="0.5" footer="0.5"/>
  <pageSetup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"/>
  <sheetViews>
    <sheetView workbookViewId="0">
      <selection activeCell="G14" sqref="G14"/>
    </sheetView>
  </sheetViews>
  <sheetFormatPr defaultRowHeight="12.75" x14ac:dyDescent="0.2"/>
  <cols>
    <col min="1" max="1" width="17.7109375" customWidth="1"/>
    <col min="2" max="2" width="14.7109375" customWidth="1"/>
    <col min="3" max="3" width="14" customWidth="1"/>
    <col min="4" max="4" width="14.85546875" customWidth="1"/>
  </cols>
  <sheetData>
    <row r="2" spans="1:4" x14ac:dyDescent="0.2">
      <c r="A2" s="1"/>
      <c r="B2" s="1" t="s">
        <v>21</v>
      </c>
      <c r="C2" s="1" t="s">
        <v>22</v>
      </c>
      <c r="D2" s="1" t="s">
        <v>23</v>
      </c>
    </row>
    <row r="3" spans="1:4" x14ac:dyDescent="0.2">
      <c r="A3" s="1" t="s">
        <v>20</v>
      </c>
      <c r="B3" s="8">
        <v>79881.039999999994</v>
      </c>
      <c r="C3" s="8">
        <v>79880.990000000005</v>
      </c>
      <c r="D3" s="8">
        <v>78927.97</v>
      </c>
    </row>
    <row r="4" spans="1:4" x14ac:dyDescent="0.2">
      <c r="A4" s="1" t="s">
        <v>24</v>
      </c>
      <c r="B4" s="8">
        <v>51170.239999999998</v>
      </c>
      <c r="C4" s="8">
        <v>51170.2</v>
      </c>
      <c r="D4" s="8">
        <v>50818.65</v>
      </c>
    </row>
    <row r="5" spans="1:4" x14ac:dyDescent="0.2">
      <c r="A5" s="1" t="s">
        <v>13</v>
      </c>
      <c r="B5" s="8">
        <v>219066.76</v>
      </c>
      <c r="C5" s="8">
        <v>219056.83</v>
      </c>
      <c r="D5" s="8">
        <v>217666.35</v>
      </c>
    </row>
    <row r="6" spans="1:4" x14ac:dyDescent="0.2">
      <c r="A6" s="1" t="s">
        <v>25</v>
      </c>
      <c r="B6" s="8">
        <v>862088.51</v>
      </c>
      <c r="C6" s="8">
        <v>860643.94</v>
      </c>
      <c r="D6" s="8">
        <v>812997.24</v>
      </c>
    </row>
    <row r="7" spans="1:4" x14ac:dyDescent="0.2">
      <c r="A7" s="1" t="s">
        <v>26</v>
      </c>
      <c r="B7" s="8">
        <v>43180.34</v>
      </c>
      <c r="C7" s="8">
        <v>43180.02</v>
      </c>
      <c r="D7" s="8">
        <v>42256.35</v>
      </c>
    </row>
    <row r="8" spans="1:4" x14ac:dyDescent="0.2">
      <c r="A8" s="1" t="s">
        <v>27</v>
      </c>
      <c r="B8" s="8">
        <v>641793.25</v>
      </c>
      <c r="C8" s="8">
        <v>633194.97</v>
      </c>
      <c r="D8" s="8">
        <v>488356.9</v>
      </c>
    </row>
    <row r="9" spans="1:4" x14ac:dyDescent="0.2">
      <c r="A9" s="1" t="s">
        <v>28</v>
      </c>
      <c r="B9" s="8">
        <v>43750.1</v>
      </c>
      <c r="C9" s="8">
        <v>43750.03</v>
      </c>
      <c r="D9" s="8">
        <v>42780.73</v>
      </c>
    </row>
    <row r="10" spans="1:4" x14ac:dyDescent="0.2">
      <c r="A10" s="1" t="s">
        <v>29</v>
      </c>
      <c r="B10" s="8">
        <v>22120.73</v>
      </c>
      <c r="C10" s="8">
        <v>22120.73</v>
      </c>
      <c r="D10" s="8">
        <v>21067.68</v>
      </c>
    </row>
    <row r="11" spans="1:4" x14ac:dyDescent="0.2">
      <c r="A11" s="1" t="s">
        <v>30</v>
      </c>
      <c r="B11" s="8">
        <v>28640.26</v>
      </c>
      <c r="C11" s="8">
        <v>28639.98</v>
      </c>
      <c r="D11" s="8">
        <v>28320.09</v>
      </c>
    </row>
    <row r="12" spans="1:4" x14ac:dyDescent="0.2">
      <c r="A12" s="1" t="s">
        <v>31</v>
      </c>
      <c r="B12" s="8">
        <v>49401.5</v>
      </c>
      <c r="C12" s="8">
        <v>49400.45</v>
      </c>
      <c r="D12" s="8">
        <v>48880.35</v>
      </c>
    </row>
    <row r="13" spans="1:4" x14ac:dyDescent="0.2">
      <c r="A13" s="1" t="s">
        <v>32</v>
      </c>
      <c r="B13" s="8">
        <v>22250.79</v>
      </c>
      <c r="C13" s="8">
        <v>22250.78</v>
      </c>
      <c r="D13" s="8">
        <v>21827.439999999999</v>
      </c>
    </row>
    <row r="14" spans="1:4" x14ac:dyDescent="0.2">
      <c r="A14" s="1"/>
      <c r="B14" s="10">
        <f>SUM(B3:B13)</f>
        <v>2063343.5200000003</v>
      </c>
      <c r="C14" s="10">
        <f>SUM(C3:C13)</f>
        <v>2053288.92</v>
      </c>
      <c r="D14" s="10">
        <f>SUM(D3:D13)</f>
        <v>1853899.75</v>
      </c>
    </row>
    <row r="15" spans="1:4" x14ac:dyDescent="0.2">
      <c r="A15" s="1"/>
      <c r="B15" s="10"/>
      <c r="C15" s="10"/>
      <c r="D15" s="10"/>
    </row>
    <row r="16" spans="1:4" x14ac:dyDescent="0.2">
      <c r="A16" s="1"/>
      <c r="B16" s="8"/>
      <c r="C16" s="8"/>
      <c r="D16" s="8"/>
    </row>
    <row r="17" spans="1:4" x14ac:dyDescent="0.2">
      <c r="A17" s="1"/>
      <c r="B17" s="8"/>
      <c r="C17" s="8"/>
      <c r="D17" s="8"/>
    </row>
    <row r="18" spans="1:4" x14ac:dyDescent="0.2">
      <c r="A18" s="1"/>
      <c r="B18" s="8"/>
      <c r="C18" s="8"/>
      <c r="D18" s="8"/>
    </row>
    <row r="19" spans="1:4" x14ac:dyDescent="0.2">
      <c r="A19" s="1"/>
      <c r="B19" s="8"/>
      <c r="C19" s="8"/>
      <c r="D19" s="8"/>
    </row>
    <row r="20" spans="1:4" x14ac:dyDescent="0.2">
      <c r="A20" s="1"/>
      <c r="B20" s="8"/>
      <c r="C20" s="8"/>
      <c r="D20" s="8"/>
    </row>
    <row r="21" spans="1:4" x14ac:dyDescent="0.2">
      <c r="A21" s="1"/>
      <c r="B21" s="8"/>
      <c r="C21" s="8"/>
      <c r="D21" s="8"/>
    </row>
    <row r="22" spans="1:4" x14ac:dyDescent="0.2">
      <c r="A22" s="1"/>
      <c r="B22" s="8"/>
      <c r="C22" s="8"/>
      <c r="D22" s="8"/>
    </row>
    <row r="23" spans="1:4" x14ac:dyDescent="0.2">
      <c r="A23" s="1"/>
      <c r="B23" s="8"/>
      <c r="C23" s="8"/>
      <c r="D23" s="8"/>
    </row>
    <row r="24" spans="1:4" x14ac:dyDescent="0.2">
      <c r="A24" s="1"/>
      <c r="B24" s="8"/>
      <c r="C24" s="8"/>
      <c r="D24" s="8"/>
    </row>
    <row r="25" spans="1:4" x14ac:dyDescent="0.2">
      <c r="A25" s="1"/>
      <c r="B25" s="8"/>
      <c r="C25" s="8"/>
      <c r="D25" s="8"/>
    </row>
    <row r="26" spans="1:4" x14ac:dyDescent="0.2">
      <c r="A26" s="1"/>
      <c r="B26" s="8"/>
      <c r="C26" s="8"/>
      <c r="D26" s="8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workbookViewId="0">
      <selection activeCell="I29" sqref="I29"/>
    </sheetView>
  </sheetViews>
  <sheetFormatPr defaultRowHeight="12.75" x14ac:dyDescent="0.2"/>
  <cols>
    <col min="1" max="1" width="17.7109375" customWidth="1"/>
    <col min="2" max="2" width="14.7109375" customWidth="1"/>
    <col min="3" max="3" width="14" customWidth="1"/>
    <col min="4" max="4" width="14.85546875" customWidth="1"/>
    <col min="6" max="6" width="11.7109375" bestFit="1" customWidth="1"/>
    <col min="7" max="7" width="10.140625" bestFit="1" customWidth="1"/>
    <col min="8" max="8" width="11.7109375" bestFit="1" customWidth="1"/>
    <col min="9" max="9" width="10.140625" bestFit="1" customWidth="1"/>
  </cols>
  <sheetData>
    <row r="2" spans="1:9" x14ac:dyDescent="0.2">
      <c r="A2" s="1"/>
      <c r="B2" s="1" t="s">
        <v>21</v>
      </c>
      <c r="C2" s="1" t="s">
        <v>22</v>
      </c>
      <c r="D2" s="1" t="s">
        <v>23</v>
      </c>
    </row>
    <row r="3" spans="1:9" x14ac:dyDescent="0.2">
      <c r="A3" s="1" t="s">
        <v>20</v>
      </c>
      <c r="B3" s="8">
        <v>79881.039999999994</v>
      </c>
      <c r="C3" s="8"/>
      <c r="D3" s="8">
        <v>78927.97</v>
      </c>
    </row>
    <row r="4" spans="1:9" x14ac:dyDescent="0.2">
      <c r="A4" s="1" t="s">
        <v>24</v>
      </c>
      <c r="B4" s="8">
        <v>51170.239999999998</v>
      </c>
      <c r="C4" s="8"/>
      <c r="D4" s="8">
        <v>50818.65</v>
      </c>
    </row>
    <row r="5" spans="1:9" x14ac:dyDescent="0.2">
      <c r="A5" s="1" t="s">
        <v>13</v>
      </c>
      <c r="B5" s="8">
        <v>219066.76</v>
      </c>
      <c r="C5" s="8"/>
      <c r="D5" s="8">
        <v>217666.35</v>
      </c>
    </row>
    <row r="6" spans="1:9" x14ac:dyDescent="0.2">
      <c r="A6" s="1" t="s">
        <v>25</v>
      </c>
      <c r="B6" s="8">
        <v>862088.51</v>
      </c>
      <c r="C6" s="8"/>
      <c r="D6" s="8">
        <v>812997.24</v>
      </c>
    </row>
    <row r="7" spans="1:9" x14ac:dyDescent="0.2">
      <c r="A7" s="1" t="s">
        <v>26</v>
      </c>
      <c r="B7" s="8">
        <v>43180.34</v>
      </c>
      <c r="C7" s="8"/>
      <c r="D7" s="8">
        <v>42256.35</v>
      </c>
    </row>
    <row r="8" spans="1:9" x14ac:dyDescent="0.2">
      <c r="A8" s="1" t="s">
        <v>27</v>
      </c>
      <c r="B8" s="8">
        <v>641793.25</v>
      </c>
      <c r="C8" s="8"/>
      <c r="D8" s="8">
        <v>488356.9</v>
      </c>
    </row>
    <row r="9" spans="1:9" x14ac:dyDescent="0.2">
      <c r="A9" s="1" t="s">
        <v>28</v>
      </c>
      <c r="B9" s="8">
        <v>43750.1</v>
      </c>
      <c r="C9" s="8"/>
      <c r="D9" s="8">
        <v>42780.73</v>
      </c>
    </row>
    <row r="10" spans="1:9" x14ac:dyDescent="0.2">
      <c r="A10" s="1" t="s">
        <v>29</v>
      </c>
      <c r="B10" s="8">
        <v>22120.73</v>
      </c>
      <c r="C10" s="8"/>
      <c r="D10" s="8">
        <v>21067.68</v>
      </c>
    </row>
    <row r="11" spans="1:9" x14ac:dyDescent="0.2">
      <c r="A11" s="1" t="s">
        <v>30</v>
      </c>
      <c r="B11" s="8">
        <v>28640.26</v>
      </c>
      <c r="C11" s="8"/>
      <c r="D11" s="8">
        <v>28320.09</v>
      </c>
    </row>
    <row r="12" spans="1:9" x14ac:dyDescent="0.2">
      <c r="A12" s="1" t="s">
        <v>31</v>
      </c>
      <c r="B12" s="8">
        <v>49401.5</v>
      </c>
      <c r="C12" s="8"/>
      <c r="D12" s="8">
        <v>48880.35</v>
      </c>
    </row>
    <row r="13" spans="1:9" x14ac:dyDescent="0.2">
      <c r="A13" s="1" t="s">
        <v>32</v>
      </c>
      <c r="B13" s="8">
        <v>22250.79</v>
      </c>
      <c r="C13" s="8"/>
      <c r="D13" s="8">
        <v>21827.439999999999</v>
      </c>
    </row>
    <row r="14" spans="1:9" x14ac:dyDescent="0.2">
      <c r="A14" s="1"/>
      <c r="B14" s="10">
        <f>SUM(B3:B13)</f>
        <v>2063343.5200000003</v>
      </c>
      <c r="C14" s="10">
        <f>SUM(C3:C13)</f>
        <v>0</v>
      </c>
      <c r="D14" s="10">
        <f>SUM(D3:D13)</f>
        <v>1853899.75</v>
      </c>
      <c r="F14">
        <v>10</v>
      </c>
      <c r="G14">
        <v>21</v>
      </c>
      <c r="H14">
        <v>22</v>
      </c>
    </row>
    <row r="15" spans="1:9" x14ac:dyDescent="0.2">
      <c r="A15" s="1"/>
      <c r="B15" s="10"/>
      <c r="C15" s="10"/>
      <c r="D15" s="10"/>
      <c r="F15" s="9">
        <f>68442.99+6438</f>
        <v>74880.990000000005</v>
      </c>
      <c r="G15" s="9">
        <f>30000+58450</f>
        <v>88450</v>
      </c>
      <c r="H15" s="9">
        <v>1188.17</v>
      </c>
    </row>
    <row r="16" spans="1:9" x14ac:dyDescent="0.2">
      <c r="A16" s="1"/>
      <c r="B16" s="8"/>
      <c r="C16" s="8"/>
      <c r="D16" s="8"/>
      <c r="F16" s="9">
        <f>75401.83+32110+23100</f>
        <v>130611.83</v>
      </c>
      <c r="G16" s="9">
        <v>5000</v>
      </c>
      <c r="H16" s="9">
        <f>19803.99+2240+27.18+81777.64+21613+85278</f>
        <v>210739.81</v>
      </c>
      <c r="I16" s="9">
        <f>H15+H16</f>
        <v>211927.98</v>
      </c>
    </row>
    <row r="17" spans="1:8" x14ac:dyDescent="0.2">
      <c r="A17" s="1"/>
      <c r="B17" s="8"/>
      <c r="C17" s="8"/>
      <c r="D17" s="8"/>
      <c r="F17" s="9">
        <f>11894.52+4265.94+33239.99</f>
        <v>49400.45</v>
      </c>
      <c r="G17" s="9">
        <v>10000</v>
      </c>
      <c r="H17" s="9">
        <f>36000+82050+54500+29940+95299+72783.99</f>
        <v>370572.99</v>
      </c>
    </row>
    <row r="18" spans="1:8" x14ac:dyDescent="0.2">
      <c r="A18" s="1"/>
      <c r="B18" s="8"/>
      <c r="C18" s="8"/>
      <c r="D18" s="8"/>
      <c r="F18" s="9">
        <f>30594.03+8188+1200</f>
        <v>39982.03</v>
      </c>
      <c r="G18" s="9">
        <f>10000+180000+30000+57890+93474.78</f>
        <v>371364.78</v>
      </c>
      <c r="H18" s="9"/>
    </row>
    <row r="19" spans="1:8" x14ac:dyDescent="0.2">
      <c r="A19" s="1"/>
      <c r="B19" s="8"/>
      <c r="C19" s="8"/>
      <c r="D19" s="8"/>
      <c r="F19" s="9">
        <f>15785.78+5025+1440</f>
        <v>22250.78</v>
      </c>
      <c r="G19" s="9">
        <v>60000</v>
      </c>
      <c r="H19" s="9"/>
    </row>
    <row r="20" spans="1:8" x14ac:dyDescent="0.2">
      <c r="A20" s="1"/>
      <c r="B20" s="8"/>
      <c r="C20" s="8"/>
      <c r="D20" s="8"/>
      <c r="F20" s="9">
        <f>14359.98+14280</f>
        <v>28639.98</v>
      </c>
      <c r="G20" s="9">
        <v>7110</v>
      </c>
      <c r="H20" s="9"/>
    </row>
    <row r="21" spans="1:8" x14ac:dyDescent="0.2">
      <c r="A21" s="1"/>
      <c r="B21" s="8"/>
      <c r="C21" s="8"/>
      <c r="D21" s="8"/>
      <c r="F21" s="9">
        <f>74197.7+9532+199982+89747</f>
        <v>373458.7</v>
      </c>
      <c r="G21" s="11">
        <f>SUM(G15:G20)</f>
        <v>541924.78</v>
      </c>
      <c r="H21" s="9"/>
    </row>
    <row r="22" spans="1:8" x14ac:dyDescent="0.2">
      <c r="A22" s="1"/>
      <c r="B22" s="8"/>
      <c r="C22" s="8"/>
      <c r="D22" s="8"/>
      <c r="F22" s="9">
        <f>16396.73+5724</f>
        <v>22120.73</v>
      </c>
      <c r="G22" s="9"/>
      <c r="H22" s="9"/>
    </row>
    <row r="23" spans="1:8" x14ac:dyDescent="0.2">
      <c r="A23" s="1"/>
      <c r="B23" s="8"/>
      <c r="C23" s="8"/>
      <c r="D23" s="8"/>
      <c r="F23" s="9">
        <f>32997.03+10753</f>
        <v>43750.03</v>
      </c>
      <c r="G23" s="9"/>
      <c r="H23" s="9"/>
    </row>
    <row r="24" spans="1:8" x14ac:dyDescent="0.2">
      <c r="A24" s="1"/>
      <c r="B24" s="8"/>
      <c r="C24" s="8"/>
      <c r="D24" s="8"/>
      <c r="F24" s="9">
        <f>14358.99+6978+80000+99882+10000</f>
        <v>211218.99</v>
      </c>
      <c r="G24" s="9"/>
    </row>
    <row r="25" spans="1:8" x14ac:dyDescent="0.2">
      <c r="A25" s="1"/>
      <c r="B25" s="8"/>
      <c r="C25" s="8"/>
      <c r="D25" s="8"/>
      <c r="F25" s="9">
        <f>25910.02+10160</f>
        <v>36070.020000000004</v>
      </c>
      <c r="G25" s="9"/>
    </row>
    <row r="26" spans="1:8" x14ac:dyDescent="0.2">
      <c r="A26" s="1"/>
      <c r="B26" s="8"/>
      <c r="C26" s="8"/>
      <c r="D26" s="8"/>
      <c r="F26" s="11">
        <f>SUM(F15:F25)</f>
        <v>1032384.53</v>
      </c>
      <c r="G26" s="9"/>
      <c r="H26" s="9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1"/>
  <sheetViews>
    <sheetView tabSelected="1" workbookViewId="0">
      <selection activeCell="I18" sqref="I18"/>
    </sheetView>
  </sheetViews>
  <sheetFormatPr defaultRowHeight="12.75" x14ac:dyDescent="0.2"/>
  <cols>
    <col min="1" max="1" width="5.7109375" customWidth="1"/>
    <col min="2" max="2" width="24.5703125" customWidth="1"/>
    <col min="3" max="4" width="22.85546875" customWidth="1"/>
    <col min="5" max="5" width="25.42578125" customWidth="1"/>
    <col min="6" max="6" width="21.28515625" customWidth="1"/>
    <col min="7" max="7" width="31.28515625" customWidth="1"/>
    <col min="9" max="9" width="10.140625" bestFit="1" customWidth="1"/>
  </cols>
  <sheetData>
    <row r="3" spans="1:9" ht="19.5" x14ac:dyDescent="0.35">
      <c r="A3" s="39" t="s">
        <v>45</v>
      </c>
      <c r="B3" s="41"/>
      <c r="C3" s="41"/>
      <c r="D3" s="41"/>
      <c r="E3" s="41"/>
      <c r="F3" s="41"/>
      <c r="G3" s="9"/>
    </row>
    <row r="4" spans="1:9" ht="15" x14ac:dyDescent="0.2">
      <c r="B4" s="12"/>
      <c r="C4" s="12"/>
      <c r="D4" s="12"/>
      <c r="E4" s="12"/>
      <c r="F4" s="12"/>
      <c r="G4" s="12"/>
    </row>
    <row r="5" spans="1:9" ht="15" x14ac:dyDescent="0.2">
      <c r="B5" s="12"/>
      <c r="C5" s="12"/>
      <c r="D5" s="12"/>
      <c r="E5" s="12"/>
      <c r="F5" s="12"/>
      <c r="G5" s="12"/>
    </row>
    <row r="6" spans="1:9" ht="43.5" customHeight="1" x14ac:dyDescent="0.2">
      <c r="A6" s="48" t="s">
        <v>0</v>
      </c>
      <c r="B6" s="49" t="s">
        <v>1</v>
      </c>
      <c r="C6" s="49" t="s">
        <v>2</v>
      </c>
      <c r="D6" s="49" t="s">
        <v>3</v>
      </c>
      <c r="E6" s="49" t="s">
        <v>4</v>
      </c>
      <c r="F6" s="49" t="s">
        <v>5</v>
      </c>
      <c r="G6" s="49" t="s">
        <v>6</v>
      </c>
    </row>
    <row r="7" spans="1:9" ht="27" customHeight="1" x14ac:dyDescent="0.25">
      <c r="A7" s="5">
        <v>1</v>
      </c>
      <c r="B7" s="14">
        <v>2</v>
      </c>
      <c r="C7" s="14">
        <v>3</v>
      </c>
      <c r="D7" s="14">
        <v>4</v>
      </c>
      <c r="E7" s="14">
        <v>5</v>
      </c>
      <c r="F7" s="14" t="s">
        <v>19</v>
      </c>
      <c r="G7" s="14" t="s">
        <v>18</v>
      </c>
    </row>
    <row r="8" spans="1:9" ht="15.75" x14ac:dyDescent="0.25">
      <c r="A8" s="51">
        <v>1</v>
      </c>
      <c r="B8" s="50" t="s">
        <v>13</v>
      </c>
      <c r="C8" s="17">
        <v>3449335.54</v>
      </c>
      <c r="D8" s="17">
        <v>2037256</v>
      </c>
      <c r="E8" s="17">
        <v>772739.82</v>
      </c>
      <c r="F8" s="17">
        <f t="shared" ref="F8:G10" si="0">D8/C8*100</f>
        <v>59.062273773458408</v>
      </c>
      <c r="G8" s="17">
        <f t="shared" si="0"/>
        <v>37.930423078886498</v>
      </c>
    </row>
    <row r="9" spans="1:9" ht="15.75" x14ac:dyDescent="0.25">
      <c r="A9" s="51">
        <v>2</v>
      </c>
      <c r="B9" s="50" t="s">
        <v>14</v>
      </c>
      <c r="C9" s="17">
        <v>5540690.6900000004</v>
      </c>
      <c r="D9" s="17">
        <v>1848910</v>
      </c>
      <c r="E9" s="17">
        <v>866224.16</v>
      </c>
      <c r="F9" s="17">
        <f t="shared" si="0"/>
        <v>33.369666408864269</v>
      </c>
      <c r="G9" s="17">
        <f t="shared" si="0"/>
        <v>46.850531394172783</v>
      </c>
    </row>
    <row r="10" spans="1:9" ht="15.75" x14ac:dyDescent="0.25">
      <c r="A10" s="51">
        <v>3</v>
      </c>
      <c r="B10" s="50" t="s">
        <v>15</v>
      </c>
      <c r="C10" s="17">
        <v>965760.5</v>
      </c>
      <c r="D10" s="17">
        <v>288876</v>
      </c>
      <c r="E10" s="17">
        <v>222445.3</v>
      </c>
      <c r="F10" s="17">
        <f t="shared" si="0"/>
        <v>29.911763837928763</v>
      </c>
      <c r="G10" s="17">
        <f t="shared" si="0"/>
        <v>77.003731704952983</v>
      </c>
    </row>
    <row r="11" spans="1:9" ht="15.75" x14ac:dyDescent="0.25">
      <c r="A11" s="1"/>
      <c r="B11" s="50"/>
      <c r="C11" s="17">
        <v>0</v>
      </c>
      <c r="D11" s="17"/>
      <c r="E11" s="17"/>
      <c r="F11" s="17">
        <v>0</v>
      </c>
      <c r="G11" s="17">
        <v>0</v>
      </c>
    </row>
    <row r="12" spans="1:9" ht="15.75" x14ac:dyDescent="0.25">
      <c r="A12" s="2"/>
      <c r="B12" s="13" t="s">
        <v>7</v>
      </c>
      <c r="C12" s="18">
        <f>C8+C9+C10+C11</f>
        <v>9955786.7300000004</v>
      </c>
      <c r="D12" s="18">
        <f>+D8+D9+D10+D11</f>
        <v>4175042</v>
      </c>
      <c r="E12" s="18">
        <f>+E8+E9+E10+E11</f>
        <v>1861409.28</v>
      </c>
      <c r="F12" s="18">
        <f>D12/C12*100</f>
        <v>41.935832026405812</v>
      </c>
      <c r="G12" s="18">
        <f>E12/D12*100</f>
        <v>44.584204901411773</v>
      </c>
    </row>
    <row r="13" spans="1:9" ht="15" x14ac:dyDescent="0.2">
      <c r="B13" s="12"/>
      <c r="C13" s="19"/>
      <c r="D13" s="19"/>
      <c r="E13" s="19"/>
      <c r="F13" s="12"/>
      <c r="G13" s="19"/>
    </row>
    <row r="14" spans="1:9" ht="19.5" x14ac:dyDescent="0.35">
      <c r="A14" s="39" t="s">
        <v>49</v>
      </c>
      <c r="B14" s="40"/>
      <c r="C14" s="40"/>
      <c r="D14" s="40"/>
      <c r="E14" s="40"/>
      <c r="F14" s="40"/>
      <c r="G14" s="19"/>
    </row>
    <row r="15" spans="1:9" ht="15" x14ac:dyDescent="0.2">
      <c r="B15" s="12"/>
      <c r="C15" s="19"/>
      <c r="D15" s="12"/>
      <c r="E15" s="19"/>
      <c r="F15" s="19"/>
      <c r="G15" s="19"/>
      <c r="I15" s="9"/>
    </row>
    <row r="16" spans="1:9" ht="15" x14ac:dyDescent="0.2">
      <c r="B16" s="12"/>
      <c r="C16" s="19"/>
      <c r="D16" s="19"/>
      <c r="E16" s="19"/>
      <c r="F16" s="19"/>
      <c r="G16" s="12" t="s">
        <v>41</v>
      </c>
    </row>
    <row r="17" spans="1:7" ht="38.25" customHeight="1" x14ac:dyDescent="0.2">
      <c r="A17" s="48" t="s">
        <v>0</v>
      </c>
      <c r="B17" s="49" t="s">
        <v>1</v>
      </c>
      <c r="C17" s="49" t="s">
        <v>2</v>
      </c>
      <c r="D17" s="49" t="s">
        <v>3</v>
      </c>
      <c r="E17" s="49" t="s">
        <v>4</v>
      </c>
      <c r="F17" s="49" t="s">
        <v>5</v>
      </c>
      <c r="G17" s="49" t="s">
        <v>6</v>
      </c>
    </row>
    <row r="18" spans="1:7" ht="25.5" customHeight="1" x14ac:dyDescent="0.25">
      <c r="A18" s="5">
        <v>1</v>
      </c>
      <c r="B18" s="14">
        <v>2</v>
      </c>
      <c r="C18" s="14">
        <v>3</v>
      </c>
      <c r="D18" s="14">
        <v>4</v>
      </c>
      <c r="E18" s="14">
        <v>5</v>
      </c>
      <c r="F18" s="14" t="s">
        <v>19</v>
      </c>
      <c r="G18" s="14" t="s">
        <v>18</v>
      </c>
    </row>
    <row r="19" spans="1:7" ht="15.75" x14ac:dyDescent="0.25">
      <c r="A19" s="51">
        <v>1</v>
      </c>
      <c r="B19" s="50" t="s">
        <v>33</v>
      </c>
      <c r="C19" s="17">
        <v>9013197</v>
      </c>
      <c r="D19" s="17">
        <v>3978575</v>
      </c>
      <c r="E19" s="17">
        <v>1795953.72</v>
      </c>
      <c r="F19" s="17">
        <f>D19/C19*100</f>
        <v>44.141662497779642</v>
      </c>
      <c r="G19" s="17">
        <f>E19/D19*100</f>
        <v>45.140627485971734</v>
      </c>
    </row>
    <row r="20" spans="1:7" ht="15.75" x14ac:dyDescent="0.25">
      <c r="A20" s="51">
        <v>2</v>
      </c>
      <c r="B20" s="50" t="s">
        <v>34</v>
      </c>
      <c r="C20" s="17">
        <v>858413</v>
      </c>
      <c r="D20" s="17">
        <v>114748</v>
      </c>
      <c r="E20" s="17">
        <v>65024.56</v>
      </c>
      <c r="F20" s="17">
        <f>D20/C20*100</f>
        <v>13.367458321344156</v>
      </c>
      <c r="G20" s="17">
        <f>E20/D20*100</f>
        <v>56.667270889252976</v>
      </c>
    </row>
    <row r="21" spans="1:7" ht="15.75" x14ac:dyDescent="0.25">
      <c r="A21" s="51">
        <v>3</v>
      </c>
      <c r="B21" s="50" t="s">
        <v>46</v>
      </c>
      <c r="C21" s="17">
        <v>78446.5</v>
      </c>
      <c r="D21" s="17">
        <v>78446</v>
      </c>
      <c r="E21" s="17">
        <v>0</v>
      </c>
      <c r="F21" s="17">
        <f>E21/D21*100</f>
        <v>0</v>
      </c>
      <c r="G21" s="17">
        <f t="shared" ref="F21:G23" si="1">E21/D21*100</f>
        <v>0</v>
      </c>
    </row>
    <row r="22" spans="1:7" ht="15.75" x14ac:dyDescent="0.25">
      <c r="A22" s="51">
        <v>4</v>
      </c>
      <c r="B22" s="50" t="s">
        <v>47</v>
      </c>
      <c r="C22" s="17">
        <v>5730.23</v>
      </c>
      <c r="D22" s="17">
        <v>3273</v>
      </c>
      <c r="E22" s="17">
        <v>431</v>
      </c>
      <c r="F22" s="17">
        <f t="shared" si="1"/>
        <v>57.118126148514115</v>
      </c>
      <c r="G22" s="17">
        <f t="shared" si="1"/>
        <v>13.168347082187596</v>
      </c>
    </row>
    <row r="23" spans="1:7" ht="15.75" x14ac:dyDescent="0.25">
      <c r="A23" s="2"/>
      <c r="B23" s="13" t="s">
        <v>7</v>
      </c>
      <c r="C23" s="18">
        <f>SUM(C19:C22)</f>
        <v>9955786.7300000004</v>
      </c>
      <c r="D23" s="18">
        <f>+D19+D20+D21+D22</f>
        <v>4175042</v>
      </c>
      <c r="E23" s="18">
        <v>1861409.28</v>
      </c>
      <c r="F23" s="18">
        <f t="shared" si="1"/>
        <v>41.935832026405812</v>
      </c>
      <c r="G23" s="18">
        <f t="shared" si="1"/>
        <v>44.584204901411773</v>
      </c>
    </row>
    <row r="24" spans="1:7" ht="15" x14ac:dyDescent="0.2">
      <c r="B24" s="12"/>
      <c r="C24" s="28"/>
      <c r="D24" s="28"/>
      <c r="E24" s="28"/>
      <c r="F24" s="29"/>
      <c r="G24" s="29"/>
    </row>
    <row r="25" spans="1:7" ht="19.5" x14ac:dyDescent="0.35">
      <c r="A25" s="39" t="s">
        <v>48</v>
      </c>
      <c r="B25" s="40"/>
      <c r="C25" s="42"/>
      <c r="D25" s="42"/>
      <c r="E25" s="42"/>
      <c r="F25" s="42"/>
      <c r="G25" s="43"/>
    </row>
    <row r="26" spans="1:7" ht="15" x14ac:dyDescent="0.2">
      <c r="B26" s="12"/>
      <c r="C26" s="28"/>
      <c r="D26" s="28"/>
      <c r="E26" s="28"/>
      <c r="F26" s="28"/>
      <c r="G26" s="29"/>
    </row>
    <row r="27" spans="1:7" ht="15" x14ac:dyDescent="0.2">
      <c r="B27" s="12"/>
      <c r="C27" s="28"/>
      <c r="D27" s="28"/>
      <c r="E27" s="28"/>
      <c r="F27" s="29"/>
      <c r="G27" s="28"/>
    </row>
    <row r="28" spans="1:7" ht="36" customHeight="1" x14ac:dyDescent="0.2">
      <c r="A28" s="48" t="s">
        <v>0</v>
      </c>
      <c r="B28" s="49" t="s">
        <v>1</v>
      </c>
      <c r="C28" s="49" t="s">
        <v>2</v>
      </c>
      <c r="D28" s="49" t="s">
        <v>3</v>
      </c>
      <c r="E28" s="49" t="s">
        <v>4</v>
      </c>
      <c r="F28" s="49" t="s">
        <v>5</v>
      </c>
      <c r="G28" s="49" t="s">
        <v>6</v>
      </c>
    </row>
    <row r="29" spans="1:7" ht="24.75" customHeight="1" x14ac:dyDescent="0.25">
      <c r="A29" s="5">
        <v>1</v>
      </c>
      <c r="B29" s="14">
        <v>2</v>
      </c>
      <c r="C29" s="14">
        <v>3</v>
      </c>
      <c r="D29" s="14">
        <v>4</v>
      </c>
      <c r="E29" s="14">
        <v>5</v>
      </c>
      <c r="F29" s="14" t="s">
        <v>19</v>
      </c>
      <c r="G29" s="14" t="s">
        <v>18</v>
      </c>
    </row>
    <row r="30" spans="1:7" ht="15.75" x14ac:dyDescent="0.25">
      <c r="A30" s="6">
        <v>1</v>
      </c>
      <c r="B30" s="21" t="s">
        <v>8</v>
      </c>
      <c r="C30" s="22">
        <v>6076939</v>
      </c>
      <c r="D30" s="22">
        <v>1581078</v>
      </c>
      <c r="E30" s="22">
        <v>1005765.55</v>
      </c>
      <c r="F30" s="22">
        <f t="shared" ref="F30:G35" si="2">D30/C30*100</f>
        <v>26.017671067621379</v>
      </c>
      <c r="G30" s="22">
        <f t="shared" si="2"/>
        <v>63.612645928916855</v>
      </c>
    </row>
    <row r="31" spans="1:7" ht="15.75" x14ac:dyDescent="0.25">
      <c r="A31" s="6">
        <v>2</v>
      </c>
      <c r="B31" s="21" t="s">
        <v>9</v>
      </c>
      <c r="C31" s="22">
        <v>742254.69</v>
      </c>
      <c r="D31" s="22">
        <v>212003</v>
      </c>
      <c r="E31" s="22">
        <v>186502.31</v>
      </c>
      <c r="F31" s="22">
        <f t="shared" si="2"/>
        <v>28.562029025374031</v>
      </c>
      <c r="G31" s="22">
        <f t="shared" si="2"/>
        <v>87.971542855525627</v>
      </c>
    </row>
    <row r="32" spans="1:7" ht="15.75" x14ac:dyDescent="0.25">
      <c r="A32" s="6">
        <v>3</v>
      </c>
      <c r="B32" s="21" t="s">
        <v>10</v>
      </c>
      <c r="C32" s="22">
        <v>186610</v>
      </c>
      <c r="D32" s="22">
        <v>46659</v>
      </c>
      <c r="E32" s="22">
        <v>46356.800000000003</v>
      </c>
      <c r="F32" s="22">
        <f t="shared" si="2"/>
        <v>25.003483200257222</v>
      </c>
      <c r="G32" s="22">
        <f t="shared" si="2"/>
        <v>99.352322167213188</v>
      </c>
    </row>
    <row r="33" spans="1:7" ht="15.75" x14ac:dyDescent="0.25">
      <c r="A33" s="6">
        <v>4</v>
      </c>
      <c r="B33" s="21" t="s">
        <v>11</v>
      </c>
      <c r="C33" s="22">
        <v>60000</v>
      </c>
      <c r="D33" s="22">
        <v>30000</v>
      </c>
      <c r="E33" s="22">
        <v>19989.78</v>
      </c>
      <c r="F33" s="22">
        <f t="shared" si="2"/>
        <v>50</v>
      </c>
      <c r="G33" s="22">
        <f t="shared" si="2"/>
        <v>66.632599999999996</v>
      </c>
    </row>
    <row r="34" spans="1:7" ht="15.75" x14ac:dyDescent="0.25">
      <c r="A34" s="6">
        <v>5</v>
      </c>
      <c r="B34" s="21" t="s">
        <v>12</v>
      </c>
      <c r="C34" s="22">
        <v>2889983.04</v>
      </c>
      <c r="D34" s="22">
        <v>2305302</v>
      </c>
      <c r="E34" s="22">
        <v>602794.84</v>
      </c>
      <c r="F34" s="22">
        <f t="shared" si="2"/>
        <v>79.768703417719706</v>
      </c>
      <c r="G34" s="22">
        <f t="shared" si="2"/>
        <v>26.148194032712414</v>
      </c>
    </row>
    <row r="35" spans="1:7" ht="15.75" x14ac:dyDescent="0.25">
      <c r="A35" s="7"/>
      <c r="B35" s="24" t="s">
        <v>7</v>
      </c>
      <c r="C35" s="25">
        <f>+C30+C31+C32+C33+C34</f>
        <v>9955786.7300000004</v>
      </c>
      <c r="D35" s="18">
        <f>+D30+D31+D32+D33+D34</f>
        <v>4175042</v>
      </c>
      <c r="E35" s="18">
        <f>+E30+E31+E32+E33+E34</f>
        <v>1861409.2800000003</v>
      </c>
      <c r="F35" s="18">
        <f t="shared" si="2"/>
        <v>41.935832026405812</v>
      </c>
      <c r="G35" s="18">
        <f t="shared" si="2"/>
        <v>44.58420490141178</v>
      </c>
    </row>
    <row r="36" spans="1:7" ht="15" x14ac:dyDescent="0.2">
      <c r="B36" s="12"/>
      <c r="C36" s="19"/>
      <c r="D36" s="19"/>
      <c r="E36" s="19"/>
      <c r="F36" s="19"/>
      <c r="G36" s="12"/>
    </row>
    <row r="37" spans="1:7" ht="15.75" x14ac:dyDescent="0.25">
      <c r="B37" s="12"/>
      <c r="C37" s="19"/>
      <c r="D37" s="19"/>
      <c r="E37" s="12"/>
      <c r="F37" s="27"/>
      <c r="G37" s="26"/>
    </row>
    <row r="38" spans="1:7" ht="14.25" customHeight="1" x14ac:dyDescent="0.25">
      <c r="B38" s="12"/>
      <c r="C38" s="44" t="s">
        <v>50</v>
      </c>
      <c r="D38" s="34"/>
      <c r="E38" s="30"/>
      <c r="F38" s="30" t="s">
        <v>44</v>
      </c>
      <c r="G38" s="45"/>
    </row>
    <row r="39" spans="1:7" ht="15.75" x14ac:dyDescent="0.25">
      <c r="B39" s="12"/>
      <c r="C39" s="38" t="s">
        <v>43</v>
      </c>
      <c r="D39" s="35"/>
      <c r="E39" s="30"/>
      <c r="F39" s="31"/>
      <c r="G39" s="46"/>
    </row>
    <row r="40" spans="1:7" x14ac:dyDescent="0.2">
      <c r="D40" s="32"/>
      <c r="G40" s="47"/>
    </row>
    <row r="41" spans="1:7" x14ac:dyDescent="0.2">
      <c r="D41" s="32"/>
      <c r="F41" s="9"/>
    </row>
    <row r="42" spans="1:7" x14ac:dyDescent="0.2">
      <c r="D42" s="32"/>
    </row>
    <row r="43" spans="1:7" x14ac:dyDescent="0.2">
      <c r="D43" s="32"/>
    </row>
    <row r="44" spans="1:7" x14ac:dyDescent="0.2">
      <c r="D44" s="32"/>
      <c r="E44" s="36"/>
    </row>
    <row r="45" spans="1:7" x14ac:dyDescent="0.2">
      <c r="D45" s="32"/>
      <c r="E45" s="33"/>
    </row>
    <row r="46" spans="1:7" x14ac:dyDescent="0.2">
      <c r="D46" s="32"/>
      <c r="F46" s="36"/>
    </row>
    <row r="47" spans="1:7" x14ac:dyDescent="0.2">
      <c r="D47" s="32"/>
      <c r="F47" s="36"/>
    </row>
    <row r="48" spans="1:7" x14ac:dyDescent="0.2">
      <c r="D48" s="32"/>
    </row>
    <row r="49" spans="4:6" x14ac:dyDescent="0.2">
      <c r="D49" s="33"/>
      <c r="F49" s="33"/>
    </row>
    <row r="50" spans="4:6" x14ac:dyDescent="0.2">
      <c r="D50" s="37"/>
      <c r="F50" s="9"/>
    </row>
    <row r="51" spans="4:6" x14ac:dyDescent="0.2">
      <c r="D51" s="33"/>
      <c r="E51" s="36"/>
    </row>
  </sheetData>
  <phoneticPr fontId="3" type="noConversion"/>
  <pageMargins left="0.75" right="0.75" top="1" bottom="1" header="0.5" footer="0.5"/>
  <pageSetup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Sheet1</vt:lpstr>
      <vt:lpstr>Sheet2</vt:lpstr>
      <vt:lpstr>Sheet2 (2)</vt:lpstr>
      <vt:lpstr>Buxheti -2009</vt:lpstr>
      <vt:lpstr>Sheet3</vt:lpstr>
      <vt:lpstr>'Buxheti -2009'!Print_Area</vt:lpstr>
      <vt:lpstr>Sheet1!Print_Area</vt:lpstr>
    </vt:vector>
  </TitlesOfParts>
  <Company>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halim</dc:creator>
  <cp:lastModifiedBy>elmedina</cp:lastModifiedBy>
  <cp:lastPrinted>2012-04-20T06:35:46Z</cp:lastPrinted>
  <dcterms:created xsi:type="dcterms:W3CDTF">2008-04-17T00:17:32Z</dcterms:created>
  <dcterms:modified xsi:type="dcterms:W3CDTF">2015-09-23T19:31:58Z</dcterms:modified>
</cp:coreProperties>
</file>