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tabRatio="810" activeTab="6"/>
  </bookViews>
  <sheets>
    <sheet name="Social" sheetId="1" r:id="rId1"/>
    <sheet name="Adm.Shen" sheetId="2" r:id="rId2"/>
    <sheet name="QMF" sheetId="3" r:id="rId3"/>
    <sheet name="Adm Arsim" sheetId="4" r:id="rId4"/>
    <sheet name="Parafillor" sheetId="5" r:id="rId5"/>
    <sheet name="Fillor" sheetId="6" r:id="rId6"/>
    <sheet name="Gjimnazi" sheetId="7" r:id="rId7"/>
    <sheet name="Buxheti Finan" sheetId="8" r:id="rId8"/>
    <sheet name="Kad Gjeodezi" sheetId="9" r:id="rId9"/>
    <sheet name="Komunitete" sheetId="10" r:id="rId10"/>
    <sheet name="Kuvendi" sheetId="11" r:id="rId11"/>
    <sheet name="Kryetari" sheetId="12" r:id="rId12"/>
    <sheet name="Adm kom" sheetId="13" r:id="rId13"/>
    <sheet name="Sherbimet Publike" sheetId="14" r:id="rId14"/>
    <sheet name="Zjarrefikesit Inspekcionet" sheetId="15" r:id="rId15"/>
    <sheet name="PCF-4 Mamushe" sheetId="16" r:id="rId16"/>
  </sheets>
  <externalReferences>
    <externalReference r:id="rId19"/>
  </externalReferences>
  <definedNames/>
  <calcPr fullCalcOnLoad="1"/>
</workbook>
</file>

<file path=xl/comments1.xml><?xml version="1.0" encoding="utf-8"?>
<comments xmlns="http://schemas.openxmlformats.org/spreadsheetml/2006/main">
  <authors>
    <author>Ramadan Xhemnica</author>
  </authors>
  <commentList>
    <comment ref="C128" authorId="0">
      <text>
        <r>
          <rPr>
            <b/>
            <sz val="8"/>
            <rFont val="Tahoma"/>
            <family val="2"/>
          </rPr>
          <t>Ramadan Xhemnica: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Ramadan Xhemnica</author>
  </authors>
  <commentList>
    <comment ref="C128" authorId="0">
      <text>
        <r>
          <rPr>
            <b/>
            <sz val="8"/>
            <rFont val="Tahoma"/>
            <family val="2"/>
          </rPr>
          <t>Ramadan Xhemnica: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Ramadan Xhemnica</author>
  </authors>
  <commentList>
    <comment ref="C128" authorId="0">
      <text>
        <r>
          <rPr>
            <b/>
            <sz val="8"/>
            <rFont val="Tahoma"/>
            <family val="2"/>
          </rPr>
          <t>Ramadan Xhemnica: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Ramadan Xhemnica</author>
  </authors>
  <commentList>
    <comment ref="C128" authorId="0">
      <text>
        <r>
          <rPr>
            <b/>
            <sz val="8"/>
            <rFont val="Tahoma"/>
            <family val="2"/>
          </rPr>
          <t>Ramadan Xhemnica: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Ramadan Xhemnica</author>
  </authors>
  <commentList>
    <comment ref="C123" authorId="0">
      <text>
        <r>
          <rPr>
            <b/>
            <sz val="8"/>
            <rFont val="Tahoma"/>
            <family val="2"/>
          </rPr>
          <t>Ramadan Xhemnica: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Ramadan Xhemnica</author>
  </authors>
  <commentList>
    <comment ref="C128" authorId="0">
      <text>
        <r>
          <rPr>
            <b/>
            <sz val="8"/>
            <rFont val="Tahoma"/>
            <family val="2"/>
          </rPr>
          <t>Ramadan Xhemnica: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Ramadan Xhemnica</author>
  </authors>
  <commentList>
    <comment ref="C128" authorId="0">
      <text>
        <r>
          <rPr>
            <b/>
            <sz val="8"/>
            <rFont val="Tahoma"/>
            <family val="2"/>
          </rPr>
          <t>Ramadan Xhemnica: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Ramadan Xhemnica</author>
  </authors>
  <commentList>
    <comment ref="C128" authorId="0">
      <text>
        <r>
          <rPr>
            <b/>
            <sz val="8"/>
            <rFont val="Tahoma"/>
            <family val="2"/>
          </rPr>
          <t>Ramadan Xhemnica: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Ramadan Xhemnica</author>
  </authors>
  <commentList>
    <comment ref="C128" authorId="0">
      <text>
        <r>
          <rPr>
            <b/>
            <sz val="8"/>
            <rFont val="Tahoma"/>
            <family val="2"/>
          </rPr>
          <t>Ramadan Xhemnica: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Ramadan Xhemnica</author>
  </authors>
  <commentList>
    <comment ref="C128" authorId="0">
      <text>
        <r>
          <rPr>
            <b/>
            <sz val="8"/>
            <rFont val="Tahoma"/>
            <family val="2"/>
          </rPr>
          <t>Ramadan Xhemnica: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Ramadan Xhemnica</author>
  </authors>
  <commentList>
    <comment ref="C128" authorId="0">
      <text>
        <r>
          <rPr>
            <b/>
            <sz val="8"/>
            <rFont val="Tahoma"/>
            <family val="2"/>
          </rPr>
          <t>Ramadan Xhemnica: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Ramadan Xhemnica</author>
  </authors>
  <commentList>
    <comment ref="C128" authorId="0">
      <text>
        <r>
          <rPr>
            <b/>
            <sz val="8"/>
            <rFont val="Tahoma"/>
            <family val="2"/>
          </rPr>
          <t>Ramadan Xhemnica: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Ramadan Xhemnica</author>
  </authors>
  <commentList>
    <comment ref="C128" authorId="0">
      <text>
        <r>
          <rPr>
            <b/>
            <sz val="8"/>
            <rFont val="Tahoma"/>
            <family val="2"/>
          </rPr>
          <t>Ramadan Xhemnica: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Ramadan Xhemnica</author>
  </authors>
  <commentList>
    <comment ref="C128" authorId="0">
      <text>
        <r>
          <rPr>
            <b/>
            <sz val="8"/>
            <rFont val="Tahoma"/>
            <family val="2"/>
          </rPr>
          <t>Ramadan Xhemnica: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<sst xmlns="http://schemas.openxmlformats.org/spreadsheetml/2006/main" count="5422" uniqueCount="499">
  <si>
    <t>MINISTRIA PËR FINANCA DHE EKONOMI</t>
  </si>
  <si>
    <t>FORMULARI I SHPENZIMIT TË DEPARTAMENTIT, DIVIZIONIT OSE SEKTORIT</t>
  </si>
  <si>
    <t>Printo ose shtypi të gjitha llojet e hyrjeve.      TË GJITHA NUMRAT QË SI TAKOJNË PERSONELIT NË MIJËRA EURO</t>
  </si>
  <si>
    <t>PJESA E I: ADMINISTRIMI I PROGRAMIT KLASIFIKIMI DHE ORGANIZIMI</t>
  </si>
  <si>
    <t>A</t>
  </si>
  <si>
    <t>B</t>
  </si>
  <si>
    <t>Kontakti Fiskal</t>
  </si>
  <si>
    <t>Titulli i Kontaktit Fiskal - ZKF</t>
  </si>
  <si>
    <t>Kontakt tel./E-mail</t>
  </si>
  <si>
    <t>D</t>
  </si>
  <si>
    <t>Programi: Numro të gjitha Programet që paraqiten në Buxhet</t>
  </si>
  <si>
    <t>KODI I BUXHETIT/FB</t>
  </si>
  <si>
    <t>Emri i Programit</t>
  </si>
  <si>
    <t>PJESA E II: DETALET DHE PËRMBLEDHJET ORGANIZATIVE</t>
  </si>
  <si>
    <t xml:space="preserve">PERSONELI /PAGAT DHE MEDITJET (Raportojnë vetëm Ekuivalentët me Orar të Plotë). </t>
  </si>
  <si>
    <t>Emri dhe lloji i pozitës</t>
  </si>
  <si>
    <t>Shumëzuesit</t>
  </si>
  <si>
    <t>Kryesuesi i Organizatës Buxhetore</t>
  </si>
  <si>
    <t>N/A</t>
  </si>
  <si>
    <t>Shefat e Departamenteve</t>
  </si>
  <si>
    <t>TOTALET E STAFIT DHE SHPENZIMEVE PËR PAGA &amp; MËDITJE</t>
  </si>
  <si>
    <t>TOTALET E SHPENZIMEVE NË KATEGORITË TJERA EKONOMIKE</t>
  </si>
  <si>
    <t>MALLRA E SHËRBIME</t>
  </si>
  <si>
    <t>Not Used</t>
  </si>
  <si>
    <t>SHPENZIME KOMUNALE</t>
  </si>
  <si>
    <t>SUBVENCIONE E TRANSFERE</t>
  </si>
  <si>
    <t>SHPENZIMET TOTALE DHE STAFI</t>
  </si>
  <si>
    <t>PJESA III: BURIMET E FINANCIMIT</t>
  </si>
  <si>
    <t>Linja Nr.</t>
  </si>
  <si>
    <t>BURIMET E FINANCIMIT</t>
  </si>
  <si>
    <t>të kërkuara</t>
  </si>
  <si>
    <t>të projektuara</t>
  </si>
  <si>
    <t>Fondi i Konsoliduar i Kosovës - Financimi i Përgjithshëm</t>
  </si>
  <si>
    <t xml:space="preserve">Granti i Përgjithshëm Komunal </t>
  </si>
  <si>
    <t>Granti Komunal për Arsim</t>
  </si>
  <si>
    <t>Granti Komunal për Shëndetësi</t>
  </si>
  <si>
    <t xml:space="preserve">  TOTALI I  FINANCIMIT</t>
  </si>
  <si>
    <t>PJESA IV: TË DHËNAT E OBJEKTEVE TË MENAGJIMIT PËR SHPENZIMET</t>
  </si>
  <si>
    <t>OBJEKTET E MENAGJIMIT</t>
  </si>
  <si>
    <t>Kodi i Llogaritjeve</t>
  </si>
  <si>
    <t>Kategoria ekonomike &amp; Emri i Objektit të Menagjimit</t>
  </si>
  <si>
    <t>kërkuar</t>
  </si>
  <si>
    <t>projektuar</t>
  </si>
  <si>
    <t>011100</t>
  </si>
  <si>
    <t>011200</t>
  </si>
  <si>
    <t>013000</t>
  </si>
  <si>
    <t>Mallrat e Shërbimet</t>
  </si>
  <si>
    <t>013100</t>
  </si>
  <si>
    <t>013300</t>
  </si>
  <si>
    <t>Sherbimet për Telekomunikacion</t>
  </si>
  <si>
    <t>013400</t>
  </si>
  <si>
    <t>Shërbimet e Kontraktuara</t>
  </si>
  <si>
    <t>013500</t>
  </si>
  <si>
    <t>013600</t>
  </si>
  <si>
    <t>013700</t>
  </si>
  <si>
    <t>013800</t>
  </si>
  <si>
    <t>014000</t>
  </si>
  <si>
    <t>013200</t>
  </si>
  <si>
    <t>Shpenzimet  Komunale</t>
  </si>
  <si>
    <t>021000</t>
  </si>
  <si>
    <t>Subvencionet e Transferet</t>
  </si>
  <si>
    <t>030000</t>
  </si>
  <si>
    <t>I NËNSHKRUARI NË KËTË MËNYRË QË SHUMA E PARAQITUR PËR VITET NË FJALË TË PËRVETËSOHET NGA KJO ORGANIZATË BUXHETORE NË PËRPUTHSHMËRI ME PROCEDURAT LEGALE</t>
  </si>
  <si>
    <t>Emri</t>
  </si>
  <si>
    <t>Titulli</t>
  </si>
  <si>
    <t>Zyrtari Kryesor Financiarë ose i Ekzekutivit të Organizatës Buxhetore</t>
  </si>
  <si>
    <t>Data</t>
  </si>
  <si>
    <t>Nënshkrimi</t>
  </si>
  <si>
    <t>Pagat dhe Shtesat për Punëtoret e Rregullt</t>
  </si>
  <si>
    <t>014100</t>
  </si>
  <si>
    <t>014200</t>
  </si>
  <si>
    <t>Subvencionet për Entitete Publike</t>
  </si>
  <si>
    <t>Subvencionet për Entitete jo Publike</t>
  </si>
  <si>
    <t>021100</t>
  </si>
  <si>
    <t>021200</t>
  </si>
  <si>
    <t>021300</t>
  </si>
  <si>
    <t>021400</t>
  </si>
  <si>
    <t>Transfera në Qeverit tjera</t>
  </si>
  <si>
    <t>Pagesat për Përfituesit Individual</t>
  </si>
  <si>
    <t>MËTUTJE, TË GJITHA PROCEDURAT ASHTU SIQ JANË PARAQITUR NË QARKOREN E BUXHETIT JANË PËRCJELLUR DHE KJO KËRKESË ËSHTË APROVUAR NGA AUTORITETI PREJ TË CILIT ËSHTË KËRKUAR.</t>
  </si>
  <si>
    <t xml:space="preserve">I NËNSHKRUARI NË KËTË MËNYRË E VËRTETON SE INFORMATAT QË I PËRMBAN KJO FORMË ËSHTË E PLOTË DHE KORREKTE SI NË KOHEN E DORËZIMIT NË MINISTRINË E EKONOMISË DHE FINANCAVE </t>
  </si>
  <si>
    <t>Buxheti i Kerkuar</t>
  </si>
  <si>
    <t>Nr. i Linjës</t>
  </si>
  <si>
    <t>Personeli me orar të plotë</t>
  </si>
  <si>
    <t>Sekretari i Përgjithshëm -Kryeshefi Ekzekutiv,Zv.Kryeshefi Ekzekutiv</t>
  </si>
  <si>
    <t>Paga Bruto</t>
  </si>
  <si>
    <t>011300</t>
  </si>
  <si>
    <t>Meditjet e Delegatëve në Kuvend dhe tarifat e Komisioneve</t>
  </si>
  <si>
    <t>Shpenzimet Kapitale</t>
  </si>
  <si>
    <t>SHPENZIME KAPITALE</t>
  </si>
  <si>
    <t>KRYESUESI I Nën- njësisë së Programit</t>
  </si>
  <si>
    <t>Kryesuesi i Nën njësis së Programit</t>
  </si>
  <si>
    <t>013210</t>
  </si>
  <si>
    <t>013220</t>
  </si>
  <si>
    <t>013230</t>
  </si>
  <si>
    <t>013240</t>
  </si>
  <si>
    <t>Shpenzimet e Nxemjes-Termokosi</t>
  </si>
  <si>
    <t>Shpenzimet e Ujit</t>
  </si>
  <si>
    <t>Shpenzimet për mbeturina(Komunale)</t>
  </si>
  <si>
    <t>030001</t>
  </si>
  <si>
    <t>030002</t>
  </si>
  <si>
    <t>030011</t>
  </si>
  <si>
    <t>030010</t>
  </si>
  <si>
    <t>030012</t>
  </si>
  <si>
    <t>030013</t>
  </si>
  <si>
    <t>030014</t>
  </si>
  <si>
    <t>030020</t>
  </si>
  <si>
    <t>030021</t>
  </si>
  <si>
    <t>030100</t>
  </si>
  <si>
    <t>030200</t>
  </si>
  <si>
    <t>030210</t>
  </si>
  <si>
    <t>030220</t>
  </si>
  <si>
    <t>Ndertesat e Banuara</t>
  </si>
  <si>
    <t>Ndërtesat jo te Banuara</t>
  </si>
  <si>
    <t>Strukturat tjera</t>
  </si>
  <si>
    <t>Paisjet e TI</t>
  </si>
  <si>
    <t>Paisjet tjera</t>
  </si>
  <si>
    <t>Automjetet për Transport</t>
  </si>
  <si>
    <t>Makineria</t>
  </si>
  <si>
    <t>Pasuritë e Kultivuara</t>
  </si>
  <si>
    <t>Toka</t>
  </si>
  <si>
    <t>030003</t>
  </si>
  <si>
    <t>Shpenzimet e Energjisë Elektrike</t>
  </si>
  <si>
    <t>013130</t>
  </si>
  <si>
    <t>013140</t>
  </si>
  <si>
    <t>013310</t>
  </si>
  <si>
    <t>013320</t>
  </si>
  <si>
    <t>013330</t>
  </si>
  <si>
    <t>Shpenzimet per Internet</t>
  </si>
  <si>
    <t>Shpenzimet tjera te Komunikimit</t>
  </si>
  <si>
    <t>013410</t>
  </si>
  <si>
    <t>013420</t>
  </si>
  <si>
    <t>013430</t>
  </si>
  <si>
    <t>013610</t>
  </si>
  <si>
    <t>013620</t>
  </si>
  <si>
    <t>013630</t>
  </si>
  <si>
    <t>013660</t>
  </si>
  <si>
    <t>013670</t>
  </si>
  <si>
    <t>013680</t>
  </si>
  <si>
    <t>Furnizimi I Zyres</t>
  </si>
  <si>
    <t>Furnizimi me Medikamente</t>
  </si>
  <si>
    <t>Shpenzimet e Veshmbathjes</t>
  </si>
  <si>
    <t>Derivatet dhe Lëndët  Djegëse</t>
  </si>
  <si>
    <t>Nafte</t>
  </si>
  <si>
    <t xml:space="preserve">Mazut </t>
  </si>
  <si>
    <t>Thengjill</t>
  </si>
  <si>
    <t>Dru</t>
  </si>
  <si>
    <t>Derivate per Gjenerator</t>
  </si>
  <si>
    <t>013810</t>
  </si>
  <si>
    <t>013820</t>
  </si>
  <si>
    <t>Mirëmbajtja dhe Riparimi</t>
  </si>
  <si>
    <t>014010</t>
  </si>
  <si>
    <t>014110</t>
  </si>
  <si>
    <t>Mirëmbajtja dhe Riparimi dhe Riparimi I Automjet.</t>
  </si>
  <si>
    <t>Pagesa e Qirase per Makina</t>
  </si>
  <si>
    <t xml:space="preserve"> 011110  011120 </t>
  </si>
  <si>
    <t xml:space="preserve"> '011140</t>
  </si>
  <si>
    <t>Shpenzimet e Udhetimit</t>
  </si>
  <si>
    <t>Shpenzimet e Udhetimit brenda vendit</t>
  </si>
  <si>
    <t>Shpenzimet  per udhetim jasht vendit</t>
  </si>
  <si>
    <t>013250</t>
  </si>
  <si>
    <t>Shpenzimet e PTK-se</t>
  </si>
  <si>
    <t>013290</t>
  </si>
  <si>
    <t>Sherbimet tjera publike (komunale)</t>
  </si>
  <si>
    <t>Sherbimet Arsimore dhe Trajnuese</t>
  </si>
  <si>
    <t>Shpenzimet e  tjera te Telefonit</t>
  </si>
  <si>
    <t>Sherbimet perfaqesimit dhe avokatures</t>
  </si>
  <si>
    <t>Sherbimet e ndryshme shendetsore</t>
  </si>
  <si>
    <t>013440</t>
  </si>
  <si>
    <t>Sherbimet e ndryshme intelektuale dhe keshilledhenese</t>
  </si>
  <si>
    <t>013470</t>
  </si>
  <si>
    <t>Sherbimet Teknike</t>
  </si>
  <si>
    <t>013490</t>
  </si>
  <si>
    <t>Sherbimet tjera kontraktuese te kohepasekoheshme</t>
  </si>
  <si>
    <t>013511</t>
  </si>
  <si>
    <t>Tavolina</t>
  </si>
  <si>
    <t>013512</t>
  </si>
  <si>
    <t>Karriga</t>
  </si>
  <si>
    <t>013513</t>
  </si>
  <si>
    <t>Dollape</t>
  </si>
  <si>
    <t>013514</t>
  </si>
  <si>
    <t>Orendit e tjera</t>
  </si>
  <si>
    <t>013521</t>
  </si>
  <si>
    <t>Telefona</t>
  </si>
  <si>
    <t>013522</t>
  </si>
  <si>
    <t>Kompjuter</t>
  </si>
  <si>
    <t>013523</t>
  </si>
  <si>
    <t>Aparata Fotokopjues</t>
  </si>
  <si>
    <t>013524</t>
  </si>
  <si>
    <t>Pajisje speciale per mjekesi</t>
  </si>
  <si>
    <t>013525</t>
  </si>
  <si>
    <t>Pajisje per Sherbime Policore</t>
  </si>
  <si>
    <t>013526</t>
  </si>
  <si>
    <t>Pajisjet per komunikacion</t>
  </si>
  <si>
    <t>013527</t>
  </si>
  <si>
    <t xml:space="preserve">Paisje tjera </t>
  </si>
  <si>
    <t xml:space="preserve">Furnizimet tjera </t>
  </si>
  <si>
    <t>Furnizimi me Ushqim dhe pije</t>
  </si>
  <si>
    <t>013640</t>
  </si>
  <si>
    <t xml:space="preserve">Furnizimet per higjen </t>
  </si>
  <si>
    <t>013650</t>
  </si>
  <si>
    <t xml:space="preserve">Kontrollimet mjeksore </t>
  </si>
  <si>
    <t>Shpenzimet e Akomodimit</t>
  </si>
  <si>
    <t xml:space="preserve">Municion dhe arme zjarri </t>
  </si>
  <si>
    <t>013710</t>
  </si>
  <si>
    <t xml:space="preserve">Vaji </t>
  </si>
  <si>
    <t>013720</t>
  </si>
  <si>
    <t>013730</t>
  </si>
  <si>
    <t>Vaj per Nxemje</t>
  </si>
  <si>
    <t>013740</t>
  </si>
  <si>
    <t>013750</t>
  </si>
  <si>
    <t>013760</t>
  </si>
  <si>
    <t>013770</t>
  </si>
  <si>
    <t>013780</t>
  </si>
  <si>
    <t xml:space="preserve">Karburante per vetura </t>
  </si>
  <si>
    <t>Llogarite perllogaritese per avance</t>
  </si>
  <si>
    <t>Avans per Para te Gatshme (Paty cash)</t>
  </si>
  <si>
    <t>Avans per udhetime zyrtare (Imprest Account)</t>
  </si>
  <si>
    <t xml:space="preserve">Interesi I Bankes </t>
  </si>
  <si>
    <t>013890</t>
  </si>
  <si>
    <t>014020</t>
  </si>
  <si>
    <t>Mirembajtja e ndertesave</t>
  </si>
  <si>
    <t>014030</t>
  </si>
  <si>
    <t xml:space="preserve">Mirembajtja e infrastruktures rrugore </t>
  </si>
  <si>
    <t>014040</t>
  </si>
  <si>
    <t>Mirembajtja e Teknologise Informative</t>
  </si>
  <si>
    <t>014050</t>
  </si>
  <si>
    <t xml:space="preserve">Mirembajtja e orendive dhe paimeve tjera </t>
  </si>
  <si>
    <t xml:space="preserve">Qiraja </t>
  </si>
  <si>
    <t xml:space="preserve">Pagesa e Qirase per ndertesa </t>
  </si>
  <si>
    <t>014120</t>
  </si>
  <si>
    <t xml:space="preserve">Pagesa e Qirase per Zyre </t>
  </si>
  <si>
    <t>014130</t>
  </si>
  <si>
    <t xml:space="preserve">Pagesa e qirase per toke </t>
  </si>
  <si>
    <t>014140</t>
  </si>
  <si>
    <t>Qiraja per paisje</t>
  </si>
  <si>
    <t>014150</t>
  </si>
  <si>
    <t>014460</t>
  </si>
  <si>
    <t xml:space="preserve">Shpenzimet per shfrytezimin e hapsirave tjera </t>
  </si>
  <si>
    <t>014210</t>
  </si>
  <si>
    <t>Botimet e reklamave dhe konkureseve</t>
  </si>
  <si>
    <t>014220</t>
  </si>
  <si>
    <t>Botimet e Publikimeve</t>
  </si>
  <si>
    <t>014230</t>
  </si>
  <si>
    <t xml:space="preserve">Shpenzimet e perfaqesimit-dreka dhe pijet </t>
  </si>
  <si>
    <t>021410</t>
  </si>
  <si>
    <t>Pensionet Bazike</t>
  </si>
  <si>
    <t>021411</t>
  </si>
  <si>
    <t>Pensionet e Paaftesise</t>
  </si>
  <si>
    <t>021420</t>
  </si>
  <si>
    <t>Pagesat e Asistences Sociale</t>
  </si>
  <si>
    <t>021421</t>
  </si>
  <si>
    <t>PNS-Kategoria I (Per anetare te familjes)</t>
  </si>
  <si>
    <t>021422</t>
  </si>
  <si>
    <t>PNS-Kategoria II (Per anetare te familjes)</t>
  </si>
  <si>
    <t>021430</t>
  </si>
  <si>
    <t>Pagesat per invalid te lutes</t>
  </si>
  <si>
    <t>021431</t>
  </si>
  <si>
    <t>Pagesat per invalid civil</t>
  </si>
  <si>
    <t>021432</t>
  </si>
  <si>
    <t>Pagesat per familjet e viktimave te luftes</t>
  </si>
  <si>
    <t>Pagesat e Perkohshme per Trepçen</t>
  </si>
  <si>
    <t>Shpenz. per reklame propagande dhe reprezentacion</t>
  </si>
  <si>
    <t>021440</t>
  </si>
  <si>
    <t>Ndertimi I Rrugeve</t>
  </si>
  <si>
    <t>030004</t>
  </si>
  <si>
    <t>Kanalizimi</t>
  </si>
  <si>
    <t>030005</t>
  </si>
  <si>
    <t>Ujesjellesi</t>
  </si>
  <si>
    <t>Orendite</t>
  </si>
  <si>
    <t>030015</t>
  </si>
  <si>
    <t>Instalimi I Oreve Matese te Ujit</t>
  </si>
  <si>
    <t>030016</t>
  </si>
  <si>
    <t>Kapitalet tjera te vogla</t>
  </si>
  <si>
    <t>Pasurite e Patundshme</t>
  </si>
  <si>
    <t>Gjerat me Vlere</t>
  </si>
  <si>
    <t>Pasurite e Patrupezuara jo prodhuese</t>
  </si>
  <si>
    <t>Pasurite tjera natyrore</t>
  </si>
  <si>
    <t>030310</t>
  </si>
  <si>
    <t>Transferet Kapitale-Etnitetet Publike</t>
  </si>
  <si>
    <t>Transferet Kapitale-Etnitetet Jopublike</t>
  </si>
  <si>
    <t>Pagesat për punë jasht orarit ,shtesat dhe pagesat stimul.</t>
  </si>
  <si>
    <t xml:space="preserve">Kontributi nga punëdhënësi </t>
  </si>
  <si>
    <t>EMRI I DEPARTAMENTIT,DIVIZIONIT OSE SEKTORIT</t>
  </si>
  <si>
    <t>ADMINISTRIMI I DEPARTAMENTIT,DIVIZIONIT OSE SEKTORIT</t>
  </si>
  <si>
    <t>Formulari i MEF FSHP-3</t>
  </si>
  <si>
    <t>030320</t>
  </si>
  <si>
    <t>Nënkryetar/e</t>
  </si>
  <si>
    <t>Kshilltarët e caktuar</t>
  </si>
  <si>
    <t>Mobilje dhe Pajisje me vlere te vogel deri ne 5000 euro</t>
  </si>
  <si>
    <t xml:space="preserve"> </t>
  </si>
  <si>
    <t>Mjek specialist</t>
  </si>
  <si>
    <t>Infermier</t>
  </si>
  <si>
    <t>013900</t>
  </si>
  <si>
    <t>Sherbimet financiar</t>
  </si>
  <si>
    <t>013920</t>
  </si>
  <si>
    <t>Rexhistrimi dhe sigurimi i automjeteve</t>
  </si>
  <si>
    <t>013950</t>
  </si>
  <si>
    <t>Regjistrimi dhe Sigurimi Automjeteve</t>
  </si>
  <si>
    <t>Kryeinfermier</t>
  </si>
  <si>
    <t>Regjistrimi dhe Sigur.Automjeteve</t>
  </si>
  <si>
    <t>Sherbimi Financiar</t>
  </si>
  <si>
    <t>Strukturat tjera ( Rinia dhe Sport)</t>
  </si>
  <si>
    <t>Gjerat me Vlere (Kultura)</t>
  </si>
  <si>
    <t>Drejtori i Departamentiti</t>
  </si>
  <si>
    <t>Pagesa per performancen ne shendetsi</t>
  </si>
  <si>
    <t>Sherbime Sociale</t>
  </si>
  <si>
    <t>Zyrtar i lartë për financa</t>
  </si>
  <si>
    <t>Laborante</t>
  </si>
  <si>
    <t>Farmaciste</t>
  </si>
  <si>
    <t>Mjek i përgjithshëm</t>
  </si>
  <si>
    <t>Stomatolog</t>
  </si>
  <si>
    <t>Zyrtar i lartë për shërbime sociale</t>
  </si>
  <si>
    <t>Zyrtar  për shërbime sociale</t>
  </si>
  <si>
    <t>Ndimse laborant</t>
  </si>
  <si>
    <t>Paisje Mjeksore-Aparat EKG,Oximeter, Defibilator, Monitor</t>
  </si>
  <si>
    <t>Buxheti 2011</t>
  </si>
  <si>
    <t>Kërkesa  buxhetore 2013</t>
  </si>
  <si>
    <t xml:space="preserve"> Kërkesa e Buxhetit për 2013</t>
  </si>
  <si>
    <t>Total 2011</t>
  </si>
  <si>
    <t>Pages shtesë dhe 44 evr.</t>
  </si>
  <si>
    <t>Kërkesa Buxhetore 2012</t>
  </si>
  <si>
    <t>Punëtor ndihmës-Shofer</t>
  </si>
  <si>
    <t>Administrata e Shendetsise</t>
  </si>
  <si>
    <t>Kërkesa  buxhetore 2014</t>
  </si>
  <si>
    <t xml:space="preserve"> Kërkesa e Buxhetit për 2014</t>
  </si>
  <si>
    <t>Shefat e Departamenteve ??????</t>
  </si>
  <si>
    <t>THV</t>
  </si>
  <si>
    <t>Kërkesa Buxhetore 2013</t>
  </si>
  <si>
    <t>Kërkesa  buxhetore 2015</t>
  </si>
  <si>
    <t xml:space="preserve"> Kërkesa e Buxhetit për 2015</t>
  </si>
  <si>
    <t>Numri i Punëtorëve të Aprovuar 2012</t>
  </si>
  <si>
    <t>Buxheti 2012</t>
  </si>
  <si>
    <t>Zyrtar  për shërbime</t>
  </si>
  <si>
    <t xml:space="preserve">Administrata Arsimit dhe Shendetit </t>
  </si>
  <si>
    <t>Zyrtar i lartë për arsim,shëndetësi</t>
  </si>
  <si>
    <t>Arsimi -Parashkollor</t>
  </si>
  <si>
    <t>Edukator me Fakultet</t>
  </si>
  <si>
    <t>Arsim Fillor</t>
  </si>
  <si>
    <t>Arsimtar me Fakultet</t>
  </si>
  <si>
    <t xml:space="preserve">Arsimtar me SHLP </t>
  </si>
  <si>
    <t>Drejtor</t>
  </si>
  <si>
    <t>Sekretar</t>
  </si>
  <si>
    <t>Punëtor ndihmës</t>
  </si>
  <si>
    <t>Lehonit dhe Shtesat</t>
  </si>
  <si>
    <t xml:space="preserve">  </t>
  </si>
  <si>
    <t>Sherbimet tjera kontraktuese Shtypje jo marketingu</t>
  </si>
  <si>
    <t>Mirembajtja e Xhemse qendrore</t>
  </si>
  <si>
    <t>Strukturat tjera ( Mobilje dhe Paisje për Shkollë)</t>
  </si>
  <si>
    <t>Projekti per marrjen e trafos per shkollen fillore</t>
  </si>
  <si>
    <t>Generator per shkollen fillore</t>
  </si>
  <si>
    <t>Arsimi I Mesem</t>
  </si>
  <si>
    <t>Profesor me Fakultet</t>
  </si>
  <si>
    <t>Sherbimet tjera Shtypje jo marketingu</t>
  </si>
  <si>
    <t>Mirembajtja e orendive dhe paimeve tjera nxemje qendrore</t>
  </si>
  <si>
    <t>Projekti per ndrrimin  e sistemit te nxemjes</t>
  </si>
  <si>
    <t>Projekti per marrjen e trafos per shkollene mesme</t>
  </si>
  <si>
    <t>Generator Për skollen mesme</t>
  </si>
  <si>
    <t>Drejtoria e Buxhet dhe Financa</t>
  </si>
  <si>
    <t>Numri i Punëtorëve të Aprovuar 2013</t>
  </si>
  <si>
    <t>Shef i Drejtorise</t>
  </si>
  <si>
    <t>Menaxher i tatimit ne pron</t>
  </si>
  <si>
    <t>Zyrtar  për Buxhet  Finaca dhe Shpenzues</t>
  </si>
  <si>
    <t>Zyrtar i Lart Financiar</t>
  </si>
  <si>
    <t>Zyrtrar per Hyrat</t>
  </si>
  <si>
    <t>Zyrtar për Taksa dhe Tatime Komunale</t>
  </si>
  <si>
    <t>Total 2012</t>
  </si>
  <si>
    <t>Shpenzimet Postare</t>
  </si>
  <si>
    <t xml:space="preserve">Kadastra dhe Gjeodezia </t>
  </si>
  <si>
    <t>Koeficienti</t>
  </si>
  <si>
    <t>Zyrt. Për Planifikim Urban</t>
  </si>
  <si>
    <t>Zyrtar I gjeodezis</t>
  </si>
  <si>
    <t>Inxhineri I gjeodezis</t>
  </si>
  <si>
    <t>Jurist I diplomuar</t>
  </si>
  <si>
    <t xml:space="preserve">Kërkesa  buxhetore 2014 </t>
  </si>
  <si>
    <t>Zona e tregut dhe të projektit rezervuar ftohës `Frigorifer`</t>
  </si>
  <si>
    <t>Projekti për stacion të autobusave</t>
  </si>
  <si>
    <t>Matjet Kadastrale</t>
  </si>
  <si>
    <t>Pastrimi I shtratit te lumi Toplluva</t>
  </si>
  <si>
    <t>Mbrojtja dhe zhvillimi e pyjeve</t>
  </si>
  <si>
    <t>Zyra komunale për komunitete dhe kthim 19770</t>
  </si>
  <si>
    <t>Udheheqes I ZKK</t>
  </si>
  <si>
    <t>Zyrtar I ZKK</t>
  </si>
  <si>
    <t>Shtesa</t>
  </si>
  <si>
    <t>Ajet Sadiki</t>
  </si>
  <si>
    <t>Udheheqes</t>
  </si>
  <si>
    <t>ZKF</t>
  </si>
  <si>
    <t>ZKK</t>
  </si>
  <si>
    <t>Zyra e Kryetarit</t>
  </si>
  <si>
    <t>Antaret e Asambles</t>
  </si>
  <si>
    <t>Anetaret e Komiteteve</t>
  </si>
  <si>
    <t>Muaji Gusht</t>
  </si>
  <si>
    <t xml:space="preserve">Kërkesa  buxhetore 2015 </t>
  </si>
  <si>
    <t>Seylan Mazrek</t>
  </si>
  <si>
    <t>Kryesuese</t>
  </si>
  <si>
    <t>Menaxhere  e Personelit</t>
  </si>
  <si>
    <t>Zyrtar Kryesor Financiar</t>
  </si>
  <si>
    <t>Menaxher I Prokurimit</t>
  </si>
  <si>
    <t>Asistentie Administrativ</t>
  </si>
  <si>
    <t>Zyrtar I Prokurimit</t>
  </si>
  <si>
    <t>Zyrtar për barazi Gjinore dhe integrim Evropjan</t>
  </si>
  <si>
    <t>Zyrtar I IT</t>
  </si>
  <si>
    <t>Arif Bütüç</t>
  </si>
  <si>
    <t>Kryetar</t>
  </si>
  <si>
    <t>Zyrtar per Protokol</t>
  </si>
  <si>
    <r>
      <t>Të hyrat vetanake</t>
    </r>
    <r>
      <rPr>
        <sz val="8"/>
        <rFont val="Arial"/>
        <family val="2"/>
      </rPr>
      <t xml:space="preserve"> (Fondet e Dedikuara - Listoni Fondet)</t>
    </r>
  </si>
  <si>
    <r>
      <t>Grantet tjera nga Organizatat tjera Buxhetore</t>
    </r>
    <r>
      <rPr>
        <sz val="8"/>
        <rFont val="Arial"/>
        <family val="2"/>
      </rPr>
      <t xml:space="preserve"> (Listoni Organizatat)</t>
    </r>
  </si>
  <si>
    <r>
      <t xml:space="preserve">Fondet nga Donatorët </t>
    </r>
    <r>
      <rPr>
        <sz val="8"/>
        <rFont val="Arial"/>
        <family val="2"/>
      </rPr>
      <t>(Listoni Donatorët)</t>
    </r>
  </si>
  <si>
    <t>Zyrtar per rini kultur dhe sport</t>
  </si>
  <si>
    <t>100 Euro</t>
  </si>
  <si>
    <t>Nuhi Morina</t>
  </si>
  <si>
    <t>Cafer Morina</t>
  </si>
  <si>
    <t>Yahya Mazrek</t>
  </si>
  <si>
    <t>Zyra e Kuvendit</t>
  </si>
  <si>
    <t>Projekti per Shtrirjen e rrugeve te mbetura me kubeza</t>
  </si>
  <si>
    <t xml:space="preserve">Projekti I Festivali te Domates </t>
  </si>
  <si>
    <t>Projekti per pastrimin e Rrugeve</t>
  </si>
  <si>
    <t>Projekti per pastrimin dhe mirembajtjen e kanalizimeve</t>
  </si>
  <si>
    <t>030006</t>
  </si>
  <si>
    <t>Sigurimi</t>
  </si>
  <si>
    <t>030008</t>
  </si>
  <si>
    <t>030009</t>
  </si>
  <si>
    <t>Rregullimi I parqeve</t>
  </si>
  <si>
    <t>Koordinatori I Inspekcionit</t>
  </si>
  <si>
    <t>Zyrtar I Inspekcionit</t>
  </si>
  <si>
    <t>Koordinatori I zjarëfikseve</t>
  </si>
  <si>
    <t xml:space="preserve">Puntortë zjarëfikse </t>
  </si>
  <si>
    <t>Sherbimet primare</t>
  </si>
  <si>
    <t xml:space="preserve">Drejtoria e Administrates </t>
  </si>
  <si>
    <t>Kodi i FB</t>
  </si>
  <si>
    <t>Drejtori I Drejtorisë</t>
  </si>
  <si>
    <t>Njesia e Përkthimit</t>
  </si>
  <si>
    <t>Qështje Ligjore</t>
  </si>
  <si>
    <t>Kordinator I Ofiqarise</t>
  </si>
  <si>
    <t>Shërbimet Logjistike</t>
  </si>
  <si>
    <t>Vozitës</t>
  </si>
  <si>
    <t>Zyrtar Për Arkiva</t>
  </si>
  <si>
    <t>Shtese</t>
  </si>
  <si>
    <t>Vaji  (THV 500 euro)</t>
  </si>
  <si>
    <t>Derivate per Gjenerator (THV 4000 euro)</t>
  </si>
  <si>
    <t>Mirëmbajtja dhe Riparimi dhe Riparimi Automjet(THV 5500 eu)</t>
  </si>
  <si>
    <t>Trafostacion per objektin e KK Mamushes</t>
  </si>
  <si>
    <t>Kryesuesi i Nën njësis së Programit  16314</t>
  </si>
  <si>
    <t xml:space="preserve">Drejtor </t>
  </si>
  <si>
    <r>
      <t xml:space="preserve">Numri i Punëtorëve të Aprovuar 2012 </t>
    </r>
    <r>
      <rPr>
        <sz val="8"/>
        <rFont val="Arial"/>
        <family val="2"/>
      </rPr>
      <t>(koeficienti)</t>
    </r>
  </si>
  <si>
    <t>Fix-525</t>
  </si>
  <si>
    <t>H-390</t>
  </si>
  <si>
    <t>H-334</t>
  </si>
  <si>
    <t>H-251</t>
  </si>
  <si>
    <t>H-223</t>
  </si>
  <si>
    <t>H-278</t>
  </si>
  <si>
    <t>H-185</t>
  </si>
  <si>
    <t>A-201</t>
  </si>
  <si>
    <t>A-216</t>
  </si>
  <si>
    <t>A-7.8</t>
  </si>
  <si>
    <t>A-6.3</t>
  </si>
  <si>
    <t>A-235</t>
  </si>
  <si>
    <t>Infrastruktura rrugore</t>
  </si>
  <si>
    <t xml:space="preserve"> Kërkesa e Buxhetit për 2015 </t>
  </si>
  <si>
    <t>FIX-525</t>
  </si>
  <si>
    <t>Mbikëqyrja e projekteve infrastrukturore</t>
  </si>
  <si>
    <t>Projekti vazhdimi i rregullimit të rrugëve Fushore-Bujqësore</t>
  </si>
  <si>
    <t>Projekti per Shtrirjen e rrugeve te mbetura me kubeza dhe meremetimi I kubzave</t>
  </si>
  <si>
    <t>Projekti per pyllezim</t>
  </si>
  <si>
    <t>Projekti per mbikqyrjen e ndriqimit publik</t>
  </si>
  <si>
    <t>Rruga Mamushë - Retijë</t>
  </si>
  <si>
    <t>Kanalizimi,Rryma dhe Kabllovik Lagjia e Re</t>
  </si>
  <si>
    <t>030017</t>
  </si>
  <si>
    <t>030018</t>
  </si>
  <si>
    <t>Pastrimi I shtratit të lumit Topluva në Mamushë</t>
  </si>
  <si>
    <t>Transferet Kapitale-Etnitetet Publike THV</t>
  </si>
  <si>
    <t>Zjarrefikesit dhe  Inspeksionet</t>
  </si>
  <si>
    <t>Inxh. Dipl I Ndertimtarisë</t>
  </si>
  <si>
    <t>Inxh. Dipl I Bujqësisë</t>
  </si>
  <si>
    <t>Zyrtar I Emergjencës</t>
  </si>
  <si>
    <t>Zyrtari I Veterinarisë</t>
  </si>
  <si>
    <t>Zyrtari I Pylltarisë</t>
  </si>
  <si>
    <t>Vazhdimi I rregullimit të hyrjeve-daljeve të Mamushës</t>
  </si>
  <si>
    <t>Mbulimi I një pjesës së urës së gurrit me gurrë natyral</t>
  </si>
  <si>
    <t xml:space="preserve">Participimi I Komunës në realizimin e projektit Pazarit nga KE </t>
  </si>
  <si>
    <t>Rregullimi i varrezave historike " Nistra " në Mamushë</t>
  </si>
  <si>
    <t>Largimi I tensionit të lart të rrymës nga qyteza në periferi të Mamushës</t>
  </si>
  <si>
    <t>Formulari i MEF FSHP-4</t>
  </si>
  <si>
    <t>K.K.-Mamushë</t>
  </si>
  <si>
    <t>031110</t>
  </si>
  <si>
    <t>031120</t>
  </si>
  <si>
    <t>Ndërtesat jorezideciale</t>
  </si>
  <si>
    <t>031130</t>
  </si>
  <si>
    <t>031700</t>
  </si>
  <si>
    <t>Fushata e vetëdijsim për planifikim</t>
  </si>
  <si>
    <t>Riparimi e Sahat Kullës</t>
  </si>
  <si>
    <t>Krijimi të korridoreve gjelbër përgjatë lumit Toplluva</t>
  </si>
  <si>
    <t>Total 2013</t>
  </si>
  <si>
    <t>Buxheti 2013</t>
  </si>
  <si>
    <t xml:space="preserve">   Rüjdi Krüezi</t>
  </si>
  <si>
    <t>Zyrtar per kadaster</t>
  </si>
  <si>
    <t>Qender rekreacioni (sprtive)</t>
  </si>
  <si>
    <t>Minus 206 tek pagat per barazim</t>
  </si>
  <si>
    <t>Ndertesat e Banuara (Renovimi dhe lyerja e QMF)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</si>
</sst>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_-* #,##0.00\ _D_i_n_._-;\-* #,##0.00\ _D_i_n_._-;_-* &quot;-&quot;??\ _D_i_n_._-;_-@_-"/>
    <numFmt numFmtId="181" formatCode="_-* #,##0.00_-;\-* #,##0.00_-;_-* &quot;-&quot;??_-;_-@_-"/>
    <numFmt numFmtId="182" formatCode="_(* #,##0.0_);_(* \(#,##0.0\);_(* &quot;-&quot;??_);_(@_)"/>
    <numFmt numFmtId="183" formatCode="_(* #,##0_);_(* \(#,##0\);_(* &quot;-&quot;??_);_(@_)"/>
    <numFmt numFmtId="184" formatCode="[$€-2]\ #,##0.00_);[Red]\([$€-2]\ #,##0.00\)"/>
    <numFmt numFmtId="185" formatCode="#,##0.00;[Red]#,##0.00"/>
    <numFmt numFmtId="186" formatCode="#,##0.00&quot;€&quot;"/>
    <numFmt numFmtId="187" formatCode="_-* #,##0.0\ _T_L_-;\-* #,##0.0\ _T_L_-;_-* &quot;-&quot;??\ _T_L_-;_-@_-"/>
    <numFmt numFmtId="188" formatCode="_-* #,##0\ _T_L_-;\-* #,##0\ _T_L_-;_-* &quot;-&quot;??\ _T_L_-;_-@_-"/>
    <numFmt numFmtId="189" formatCode="_-* #,##0.000\ _T_L_-;\-* #,##0.000\ _T_L_-;_-* &quot;-&quot;??\ _T_L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5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Fill="1" applyBorder="1" applyAlignment="1" applyProtection="1">
      <alignment/>
      <protection locked="0"/>
    </xf>
    <xf numFmtId="0" fontId="3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3" fillId="33" borderId="3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36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7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2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/>
      <protection locked="0"/>
    </xf>
    <xf numFmtId="0" fontId="2" fillId="0" borderId="41" xfId="0" applyFont="1" applyBorder="1" applyAlignment="1" applyProtection="1">
      <alignment/>
      <protection locked="0"/>
    </xf>
    <xf numFmtId="0" fontId="3" fillId="33" borderId="41" xfId="0" applyFont="1" applyFill="1" applyBorder="1" applyAlignment="1" applyProtection="1">
      <alignment horizontal="center"/>
      <protection locked="0"/>
    </xf>
    <xf numFmtId="0" fontId="2" fillId="0" borderId="42" xfId="0" applyFont="1" applyFill="1" applyBorder="1" applyAlignment="1" applyProtection="1">
      <alignment/>
      <protection locked="0"/>
    </xf>
    <xf numFmtId="0" fontId="2" fillId="0" borderId="43" xfId="0" applyFont="1" applyFill="1" applyBorder="1" applyAlignment="1" applyProtection="1">
      <alignment horizontal="right"/>
      <protection locked="0"/>
    </xf>
    <xf numFmtId="179" fontId="2" fillId="0" borderId="44" xfId="42" applyNumberFormat="1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2" fillId="0" borderId="45" xfId="0" applyFont="1" applyFill="1" applyBorder="1" applyAlignment="1" applyProtection="1">
      <alignment/>
      <protection locked="0"/>
    </xf>
    <xf numFmtId="0" fontId="2" fillId="0" borderId="28" xfId="0" applyFont="1" applyFill="1" applyBorder="1" applyAlignment="1" applyProtection="1">
      <alignment horizontal="right"/>
      <protection locked="0"/>
    </xf>
    <xf numFmtId="179" fontId="2" fillId="0" borderId="29" xfId="42" applyNumberFormat="1" applyFon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 applyProtection="1">
      <alignment horizontal="center"/>
      <protection locked="0"/>
    </xf>
    <xf numFmtId="0" fontId="3" fillId="0" borderId="46" xfId="0" applyFont="1" applyFill="1" applyBorder="1" applyAlignment="1" applyProtection="1">
      <alignment/>
      <protection locked="0"/>
    </xf>
    <xf numFmtId="0" fontId="2" fillId="0" borderId="47" xfId="0" applyFont="1" applyBorder="1" applyAlignment="1" applyProtection="1">
      <alignment/>
      <protection locked="0"/>
    </xf>
    <xf numFmtId="182" fontId="3" fillId="0" borderId="47" xfId="42" applyNumberFormat="1" applyFont="1" applyFill="1" applyBorder="1" applyAlignment="1" applyProtection="1">
      <alignment horizontal="center"/>
      <protection locked="0"/>
    </xf>
    <xf numFmtId="0" fontId="2" fillId="0" borderId="48" xfId="0" applyFont="1" applyBorder="1" applyAlignment="1" applyProtection="1">
      <alignment/>
      <protection locked="0"/>
    </xf>
    <xf numFmtId="0" fontId="2" fillId="0" borderId="37" xfId="0" applyFont="1" applyFill="1" applyBorder="1" applyAlignment="1" applyProtection="1">
      <alignment horizontal="right"/>
      <protection locked="0"/>
    </xf>
    <xf numFmtId="179" fontId="2" fillId="0" borderId="38" xfId="42" applyNumberFormat="1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right"/>
      <protection locked="0"/>
    </xf>
    <xf numFmtId="0" fontId="3" fillId="0" borderId="27" xfId="0" applyFont="1" applyFill="1" applyBorder="1" applyAlignment="1" applyProtection="1">
      <alignment wrapText="1"/>
      <protection locked="0"/>
    </xf>
    <xf numFmtId="182" fontId="3" fillId="0" borderId="45" xfId="42" applyNumberFormat="1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/>
      <protection locked="0"/>
    </xf>
    <xf numFmtId="183" fontId="2" fillId="0" borderId="28" xfId="42" applyNumberFormat="1" applyFont="1" applyFill="1" applyBorder="1" applyAlignment="1" applyProtection="1">
      <alignment/>
      <protection locked="0"/>
    </xf>
    <xf numFmtId="179" fontId="2" fillId="0" borderId="49" xfId="42" applyNumberFormat="1" applyFont="1" applyBorder="1" applyAlignment="1" applyProtection="1">
      <alignment horizontal="center"/>
      <protection locked="0"/>
    </xf>
    <xf numFmtId="183" fontId="2" fillId="0" borderId="50" xfId="42" applyNumberFormat="1" applyFont="1" applyBorder="1" applyAlignment="1" applyProtection="1">
      <alignment/>
      <protection locked="0"/>
    </xf>
    <xf numFmtId="0" fontId="3" fillId="0" borderId="27" xfId="0" applyFont="1" applyBorder="1" applyAlignment="1" applyProtection="1">
      <alignment/>
      <protection locked="0"/>
    </xf>
    <xf numFmtId="0" fontId="2" fillId="0" borderId="27" xfId="0" applyFont="1" applyFill="1" applyBorder="1" applyAlignment="1" applyProtection="1">
      <alignment/>
      <protection locked="0"/>
    </xf>
    <xf numFmtId="183" fontId="2" fillId="0" borderId="30" xfId="42" applyNumberFormat="1" applyFont="1" applyFill="1" applyBorder="1" applyAlignment="1" applyProtection="1">
      <alignment/>
      <protection locked="0"/>
    </xf>
    <xf numFmtId="183" fontId="2" fillId="0" borderId="51" xfId="42" applyNumberFormat="1" applyFont="1" applyBorder="1" applyAlignment="1" applyProtection="1">
      <alignment/>
      <protection locked="0"/>
    </xf>
    <xf numFmtId="0" fontId="2" fillId="0" borderId="35" xfId="0" applyFont="1" applyBorder="1" applyAlignment="1" applyProtection="1">
      <alignment/>
      <protection locked="0"/>
    </xf>
    <xf numFmtId="183" fontId="2" fillId="0" borderId="52" xfId="42" applyNumberFormat="1" applyFont="1" applyFill="1" applyBorder="1" applyAlignment="1" applyProtection="1">
      <alignment/>
      <protection locked="0"/>
    </xf>
    <xf numFmtId="182" fontId="3" fillId="0" borderId="15" xfId="42" applyNumberFormat="1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left"/>
      <protection locked="0"/>
    </xf>
    <xf numFmtId="182" fontId="3" fillId="0" borderId="53" xfId="42" applyNumberFormat="1" applyFont="1" applyFill="1" applyBorder="1" applyAlignment="1" applyProtection="1">
      <alignment horizontal="center"/>
      <protection locked="0"/>
    </xf>
    <xf numFmtId="183" fontId="2" fillId="0" borderId="54" xfId="42" applyNumberFormat="1" applyFont="1" applyBorder="1" applyAlignment="1" applyProtection="1">
      <alignment/>
      <protection locked="0"/>
    </xf>
    <xf numFmtId="185" fontId="2" fillId="0" borderId="31" xfId="42" applyNumberFormat="1" applyFont="1" applyBorder="1" applyAlignment="1" applyProtection="1">
      <alignment horizontal="center"/>
      <protection locked="0"/>
    </xf>
    <xf numFmtId="182" fontId="3" fillId="0" borderId="26" xfId="42" applyNumberFormat="1" applyFont="1" applyFill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/>
      <protection locked="0"/>
    </xf>
    <xf numFmtId="183" fontId="2" fillId="0" borderId="55" xfId="42" applyNumberFormat="1" applyFont="1" applyFill="1" applyBorder="1" applyAlignment="1" applyProtection="1">
      <alignment/>
      <protection locked="0"/>
    </xf>
    <xf numFmtId="183" fontId="2" fillId="0" borderId="30" xfId="42" applyNumberFormat="1" applyFont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2" fillId="0" borderId="52" xfId="0" applyFont="1" applyBorder="1" applyAlignment="1">
      <alignment/>
    </xf>
    <xf numFmtId="179" fontId="2" fillId="0" borderId="52" xfId="42" applyNumberFormat="1" applyFont="1" applyFill="1" applyBorder="1" applyAlignment="1" applyProtection="1">
      <alignment horizontal="center"/>
      <protection locked="0"/>
    </xf>
    <xf numFmtId="43" fontId="2" fillId="0" borderId="31" xfId="42" applyFont="1" applyBorder="1" applyAlignment="1" applyProtection="1">
      <alignment horizontal="center"/>
      <protection locked="0"/>
    </xf>
    <xf numFmtId="43" fontId="2" fillId="0" borderId="30" xfId="42" applyFont="1" applyBorder="1" applyAlignment="1" applyProtection="1">
      <alignment/>
      <protection locked="0"/>
    </xf>
    <xf numFmtId="43" fontId="2" fillId="0" borderId="31" xfId="42" applyFont="1" applyBorder="1" applyAlignment="1" applyProtection="1">
      <alignment/>
      <protection locked="0"/>
    </xf>
    <xf numFmtId="0" fontId="3" fillId="0" borderId="26" xfId="0" applyFont="1" applyFill="1" applyBorder="1" applyAlignment="1" applyProtection="1">
      <alignment/>
      <protection locked="0"/>
    </xf>
    <xf numFmtId="182" fontId="3" fillId="0" borderId="27" xfId="42" applyNumberFormat="1" applyFont="1" applyFill="1" applyBorder="1" applyAlignment="1" applyProtection="1">
      <alignment horizontal="center"/>
      <protection locked="0"/>
    </xf>
    <xf numFmtId="0" fontId="2" fillId="0" borderId="52" xfId="0" applyFont="1" applyFill="1" applyBorder="1" applyAlignment="1">
      <alignment/>
    </xf>
    <xf numFmtId="179" fontId="2" fillId="0" borderId="52" xfId="42" applyNumberFormat="1" applyFont="1" applyBorder="1" applyAlignment="1" applyProtection="1">
      <alignment/>
      <protection locked="0"/>
    </xf>
    <xf numFmtId="0" fontId="3" fillId="0" borderId="33" xfId="0" applyFont="1" applyBorder="1" applyAlignment="1" applyProtection="1">
      <alignment/>
      <protection locked="0"/>
    </xf>
    <xf numFmtId="179" fontId="2" fillId="0" borderId="52" xfId="0" applyNumberFormat="1" applyFont="1" applyBorder="1" applyAlignment="1">
      <alignment/>
    </xf>
    <xf numFmtId="183" fontId="2" fillId="0" borderId="31" xfId="42" applyNumberFormat="1" applyFont="1" applyBorder="1" applyAlignment="1" applyProtection="1">
      <alignment horizontal="center"/>
      <protection locked="0"/>
    </xf>
    <xf numFmtId="183" fontId="2" fillId="0" borderId="31" xfId="42" applyNumberFormat="1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182" fontId="3" fillId="0" borderId="32" xfId="42" applyNumberFormat="1" applyFont="1" applyFill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/>
      <protection locked="0"/>
    </xf>
    <xf numFmtId="183" fontId="2" fillId="34" borderId="37" xfId="42" applyNumberFormat="1" applyFont="1" applyFill="1" applyBorder="1" applyAlignment="1" applyProtection="1">
      <alignment/>
      <protection locked="0"/>
    </xf>
    <xf numFmtId="179" fontId="2" fillId="0" borderId="29" xfId="42" applyNumberFormat="1" applyFont="1" applyBorder="1" applyAlignment="1" applyProtection="1">
      <alignment/>
      <protection locked="0"/>
    </xf>
    <xf numFmtId="183" fontId="2" fillId="0" borderId="37" xfId="42" applyNumberFormat="1" applyFont="1" applyBorder="1" applyAlignment="1" applyProtection="1">
      <alignment/>
      <protection locked="0"/>
    </xf>
    <xf numFmtId="183" fontId="2" fillId="0" borderId="38" xfId="42" applyNumberFormat="1" applyFont="1" applyBorder="1" applyAlignment="1" applyProtection="1">
      <alignment horizontal="center"/>
      <protection locked="0"/>
    </xf>
    <xf numFmtId="183" fontId="2" fillId="0" borderId="38" xfId="42" applyNumberFormat="1" applyFont="1" applyBorder="1" applyAlignment="1" applyProtection="1">
      <alignment/>
      <protection locked="0"/>
    </xf>
    <xf numFmtId="0" fontId="3" fillId="35" borderId="17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right"/>
    </xf>
    <xf numFmtId="0" fontId="3" fillId="35" borderId="14" xfId="0" applyFont="1" applyFill="1" applyBorder="1" applyAlignment="1">
      <alignment/>
    </xf>
    <xf numFmtId="179" fontId="3" fillId="35" borderId="14" xfId="42" applyNumberFormat="1" applyFont="1" applyFill="1" applyBorder="1" applyAlignment="1">
      <alignment/>
    </xf>
    <xf numFmtId="179" fontId="3" fillId="35" borderId="14" xfId="0" applyNumberFormat="1" applyFont="1" applyFill="1" applyBorder="1" applyAlignment="1">
      <alignment horizontal="center"/>
    </xf>
    <xf numFmtId="179" fontId="3" fillId="35" borderId="17" xfId="0" applyNumberFormat="1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7" xfId="0" applyFont="1" applyBorder="1" applyAlignment="1">
      <alignment/>
    </xf>
    <xf numFmtId="179" fontId="2" fillId="33" borderId="17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9" xfId="0" applyFont="1" applyBorder="1" applyAlignment="1" applyProtection="1">
      <alignment/>
      <protection hidden="1"/>
    </xf>
    <xf numFmtId="0" fontId="3" fillId="0" borderId="22" xfId="0" applyFont="1" applyBorder="1" applyAlignment="1" applyProtection="1">
      <alignment/>
      <protection hidden="1"/>
    </xf>
    <xf numFmtId="0" fontId="2" fillId="36" borderId="56" xfId="0" applyFont="1" applyFill="1" applyBorder="1" applyAlignment="1" applyProtection="1">
      <alignment horizontal="center"/>
      <protection hidden="1"/>
    </xf>
    <xf numFmtId="179" fontId="2" fillId="0" borderId="57" xfId="0" applyNumberFormat="1" applyFont="1" applyBorder="1" applyAlignment="1" applyProtection="1">
      <alignment/>
      <protection hidden="1"/>
    </xf>
    <xf numFmtId="0" fontId="2" fillId="36" borderId="58" xfId="0" applyFont="1" applyFill="1" applyBorder="1" applyAlignment="1" applyProtection="1">
      <alignment horizontal="center"/>
      <protection hidden="1"/>
    </xf>
    <xf numFmtId="183" fontId="2" fillId="0" borderId="57" xfId="0" applyNumberFormat="1" applyFont="1" applyBorder="1" applyAlignment="1" applyProtection="1">
      <alignment/>
      <protection hidden="1"/>
    </xf>
    <xf numFmtId="0" fontId="3" fillId="0" borderId="17" xfId="0" applyFont="1" applyBorder="1" applyAlignment="1" applyProtection="1">
      <alignment/>
      <protection hidden="1"/>
    </xf>
    <xf numFmtId="0" fontId="2" fillId="36" borderId="59" xfId="0" applyFont="1" applyFill="1" applyBorder="1" applyAlignment="1" applyProtection="1">
      <alignment horizontal="center"/>
      <protection hidden="1"/>
    </xf>
    <xf numFmtId="179" fontId="2" fillId="0" borderId="40" xfId="0" applyNumberFormat="1" applyFont="1" applyBorder="1" applyAlignment="1" applyProtection="1">
      <alignment/>
      <protection hidden="1"/>
    </xf>
    <xf numFmtId="0" fontId="2" fillId="36" borderId="39" xfId="0" applyFont="1" applyFill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/>
      <protection hidden="1"/>
    </xf>
    <xf numFmtId="0" fontId="3" fillId="35" borderId="32" xfId="0" applyFont="1" applyFill="1" applyBorder="1" applyAlignment="1" applyProtection="1">
      <alignment horizontal="center"/>
      <protection hidden="1"/>
    </xf>
    <xf numFmtId="0" fontId="3" fillId="33" borderId="14" xfId="0" applyFont="1" applyFill="1" applyBorder="1" applyAlignment="1" applyProtection="1">
      <alignment/>
      <protection hidden="1"/>
    </xf>
    <xf numFmtId="0" fontId="2" fillId="33" borderId="17" xfId="0" applyFont="1" applyFill="1" applyBorder="1" applyAlignment="1">
      <alignment/>
    </xf>
    <xf numFmtId="0" fontId="3" fillId="35" borderId="17" xfId="0" applyFont="1" applyFill="1" applyBorder="1" applyAlignment="1" applyProtection="1">
      <alignment horizontal="center"/>
      <protection hidden="1"/>
    </xf>
    <xf numFmtId="181" fontId="3" fillId="35" borderId="17" xfId="0" applyNumberFormat="1" applyFont="1" applyFill="1" applyBorder="1" applyAlignment="1" applyProtection="1">
      <alignment/>
      <protection hidden="1"/>
    </xf>
    <xf numFmtId="183" fontId="3" fillId="35" borderId="17" xfId="0" applyNumberFormat="1" applyFont="1" applyFill="1" applyBorder="1" applyAlignment="1" applyProtection="1">
      <alignment/>
      <protection hidden="1"/>
    </xf>
    <xf numFmtId="0" fontId="2" fillId="0" borderId="22" xfId="0" applyFont="1" applyBorder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 applyProtection="1">
      <alignment/>
      <protection locked="0"/>
    </xf>
    <xf numFmtId="0" fontId="2" fillId="0" borderId="18" xfId="0" applyFont="1" applyBorder="1" applyAlignment="1">
      <alignment/>
    </xf>
    <xf numFmtId="0" fontId="2" fillId="0" borderId="33" xfId="0" applyFont="1" applyBorder="1" applyAlignment="1">
      <alignment/>
    </xf>
    <xf numFmtId="0" fontId="2" fillId="35" borderId="17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2" fillId="0" borderId="36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183" fontId="2" fillId="0" borderId="11" xfId="0" applyNumberFormat="1" applyFont="1" applyFill="1" applyBorder="1" applyAlignment="1" applyProtection="1">
      <alignment/>
      <protection locked="0"/>
    </xf>
    <xf numFmtId="0" fontId="3" fillId="35" borderId="17" xfId="0" applyFont="1" applyFill="1" applyBorder="1" applyAlignment="1" applyProtection="1">
      <alignment horizontal="center"/>
      <protection locked="0"/>
    </xf>
    <xf numFmtId="0" fontId="3" fillId="35" borderId="19" xfId="0" applyFont="1" applyFill="1" applyBorder="1" applyAlignment="1" applyProtection="1">
      <alignment/>
      <protection locked="0"/>
    </xf>
    <xf numFmtId="0" fontId="2" fillId="35" borderId="19" xfId="0" applyFont="1" applyFill="1" applyBorder="1" applyAlignment="1" applyProtection="1">
      <alignment/>
      <protection locked="0"/>
    </xf>
    <xf numFmtId="0" fontId="2" fillId="35" borderId="17" xfId="0" applyFont="1" applyFill="1" applyBorder="1" applyAlignment="1" applyProtection="1">
      <alignment/>
      <protection locked="0"/>
    </xf>
    <xf numFmtId="183" fontId="2" fillId="35" borderId="19" xfId="0" applyNumberFormat="1" applyFont="1" applyFill="1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60" xfId="0" applyFont="1" applyBorder="1" applyAlignment="1" applyProtection="1">
      <alignment/>
      <protection locked="0"/>
    </xf>
    <xf numFmtId="0" fontId="2" fillId="35" borderId="60" xfId="0" applyFont="1" applyFill="1" applyBorder="1" applyAlignment="1" applyProtection="1">
      <alignment/>
      <protection locked="0"/>
    </xf>
    <xf numFmtId="183" fontId="2" fillId="0" borderId="24" xfId="0" applyNumberFormat="1" applyFont="1" applyFill="1" applyBorder="1" applyAlignment="1" applyProtection="1">
      <alignment/>
      <protection locked="0"/>
    </xf>
    <xf numFmtId="0" fontId="2" fillId="35" borderId="45" xfId="0" applyFont="1" applyFill="1" applyBorder="1" applyAlignment="1" applyProtection="1">
      <alignment/>
      <protection locked="0"/>
    </xf>
    <xf numFmtId="183" fontId="2" fillId="0" borderId="27" xfId="0" applyNumberFormat="1" applyFont="1" applyFill="1" applyBorder="1" applyAlignment="1" applyProtection="1">
      <alignment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/>
      <protection locked="0"/>
    </xf>
    <xf numFmtId="0" fontId="2" fillId="0" borderId="32" xfId="0" applyFont="1" applyBorder="1" applyAlignment="1" applyProtection="1">
      <alignment/>
      <protection locked="0"/>
    </xf>
    <xf numFmtId="0" fontId="2" fillId="35" borderId="48" xfId="0" applyFont="1" applyFill="1" applyBorder="1" applyAlignment="1" applyProtection="1">
      <alignment/>
      <protection locked="0"/>
    </xf>
    <xf numFmtId="183" fontId="2" fillId="0" borderId="46" xfId="0" applyNumberFormat="1" applyFont="1" applyFill="1" applyBorder="1" applyAlignment="1" applyProtection="1">
      <alignment/>
      <protection locked="0"/>
    </xf>
    <xf numFmtId="0" fontId="3" fillId="0" borderId="61" xfId="0" applyFont="1" applyBorder="1" applyAlignment="1" applyProtection="1">
      <alignment/>
      <protection locked="0"/>
    </xf>
    <xf numFmtId="0" fontId="2" fillId="0" borderId="42" xfId="0" applyFont="1" applyBorder="1" applyAlignment="1" applyProtection="1">
      <alignment/>
      <protection locked="0"/>
    </xf>
    <xf numFmtId="0" fontId="2" fillId="35" borderId="42" xfId="0" applyFont="1" applyFill="1" applyBorder="1" applyAlignment="1" applyProtection="1">
      <alignment/>
      <protection locked="0"/>
    </xf>
    <xf numFmtId="183" fontId="2" fillId="0" borderId="25" xfId="0" applyNumberFormat="1" applyFont="1" applyFill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0" fontId="3" fillId="0" borderId="62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35" borderId="53" xfId="0" applyFont="1" applyFill="1" applyBorder="1" applyAlignment="1" applyProtection="1">
      <alignment/>
      <protection locked="0"/>
    </xf>
    <xf numFmtId="183" fontId="2" fillId="0" borderId="35" xfId="0" applyNumberFormat="1" applyFont="1" applyFill="1" applyBorder="1" applyAlignment="1" applyProtection="1">
      <alignment/>
      <protection locked="0"/>
    </xf>
    <xf numFmtId="0" fontId="3" fillId="35" borderId="14" xfId="0" applyFont="1" applyFill="1" applyBorder="1" applyAlignment="1" applyProtection="1">
      <alignment/>
      <protection locked="0"/>
    </xf>
    <xf numFmtId="183" fontId="2" fillId="35" borderId="17" xfId="42" applyNumberFormat="1" applyFont="1" applyFill="1" applyBorder="1" applyAlignment="1" applyProtection="1">
      <alignment/>
      <protection locked="0"/>
    </xf>
    <xf numFmtId="183" fontId="2" fillId="35" borderId="19" xfId="42" applyNumberFormat="1" applyFont="1" applyFill="1" applyBorder="1" applyAlignment="1" applyProtection="1">
      <alignment/>
      <protection locked="0"/>
    </xf>
    <xf numFmtId="183" fontId="2" fillId="35" borderId="15" xfId="42" applyNumberFormat="1" applyFont="1" applyFill="1" applyBorder="1" applyAlignment="1" applyProtection="1">
      <alignment/>
      <protection locked="0"/>
    </xf>
    <xf numFmtId="183" fontId="2" fillId="0" borderId="0" xfId="42" applyNumberFormat="1" applyFont="1" applyFill="1" applyBorder="1" applyAlignment="1" applyProtection="1">
      <alignment/>
      <protection locked="0"/>
    </xf>
    <xf numFmtId="0" fontId="2" fillId="0" borderId="62" xfId="0" applyFont="1" applyBorder="1" applyAlignment="1" applyProtection="1">
      <alignment/>
      <protection locked="0"/>
    </xf>
    <xf numFmtId="0" fontId="2" fillId="0" borderId="53" xfId="0" applyFont="1" applyBorder="1" applyAlignment="1" applyProtection="1">
      <alignment/>
      <protection locked="0"/>
    </xf>
    <xf numFmtId="183" fontId="2" fillId="35" borderId="53" xfId="42" applyNumberFormat="1" applyFont="1" applyFill="1" applyBorder="1" applyAlignment="1" applyProtection="1">
      <alignment/>
      <protection locked="0"/>
    </xf>
    <xf numFmtId="183" fontId="2" fillId="0" borderId="35" xfId="42" applyNumberFormat="1" applyFont="1" applyFill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183" fontId="2" fillId="35" borderId="60" xfId="42" applyNumberFormat="1" applyFont="1" applyFill="1" applyBorder="1" applyAlignment="1" applyProtection="1">
      <alignment/>
      <protection locked="0"/>
    </xf>
    <xf numFmtId="183" fontId="2" fillId="0" borderId="24" xfId="42" applyNumberFormat="1" applyFont="1" applyFill="1" applyBorder="1" applyAlignment="1" applyProtection="1">
      <alignment/>
      <protection locked="0"/>
    </xf>
    <xf numFmtId="0" fontId="2" fillId="0" borderId="45" xfId="0" applyFont="1" applyBorder="1" applyAlignment="1" applyProtection="1">
      <alignment/>
      <protection locked="0"/>
    </xf>
    <xf numFmtId="183" fontId="2" fillId="35" borderId="45" xfId="42" applyNumberFormat="1" applyFont="1" applyFill="1" applyBorder="1" applyAlignment="1" applyProtection="1">
      <alignment/>
      <protection locked="0"/>
    </xf>
    <xf numFmtId="183" fontId="2" fillId="0" borderId="27" xfId="42" applyNumberFormat="1" applyFont="1" applyFill="1" applyBorder="1" applyAlignment="1" applyProtection="1">
      <alignment/>
      <protection locked="0"/>
    </xf>
    <xf numFmtId="0" fontId="2" fillId="0" borderId="15" xfId="0" applyFont="1" applyBorder="1" applyAlignment="1">
      <alignment/>
    </xf>
    <xf numFmtId="0" fontId="3" fillId="0" borderId="18" xfId="0" applyFont="1" applyBorder="1" applyAlignment="1" applyProtection="1">
      <alignment/>
      <protection locked="0"/>
    </xf>
    <xf numFmtId="183" fontId="2" fillId="35" borderId="48" xfId="42" applyNumberFormat="1" applyFont="1" applyFill="1" applyBorder="1" applyAlignment="1" applyProtection="1">
      <alignment/>
      <protection locked="0"/>
    </xf>
    <xf numFmtId="183" fontId="2" fillId="0" borderId="46" xfId="42" applyNumberFormat="1" applyFont="1" applyFill="1" applyBorder="1" applyAlignment="1" applyProtection="1">
      <alignment/>
      <protection locked="0"/>
    </xf>
    <xf numFmtId="0" fontId="2" fillId="35" borderId="19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43" fontId="2" fillId="35" borderId="17" xfId="42" applyFont="1" applyFill="1" applyBorder="1" applyAlignment="1">
      <alignment/>
    </xf>
    <xf numFmtId="183" fontId="2" fillId="35" borderId="20" xfId="42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35" borderId="22" xfId="0" applyFont="1" applyFill="1" applyBorder="1" applyAlignment="1">
      <alignment horizontal="center"/>
    </xf>
    <xf numFmtId="49" fontId="3" fillId="35" borderId="17" xfId="0" applyNumberFormat="1" applyFont="1" applyFill="1" applyBorder="1" applyAlignment="1">
      <alignment horizontal="center"/>
    </xf>
    <xf numFmtId="0" fontId="3" fillId="35" borderId="19" xfId="0" applyFont="1" applyFill="1" applyBorder="1" applyAlignment="1">
      <alignment/>
    </xf>
    <xf numFmtId="179" fontId="2" fillId="35" borderId="20" xfId="42" applyNumberFormat="1" applyFont="1" applyFill="1" applyBorder="1" applyAlignment="1">
      <alignment/>
    </xf>
    <xf numFmtId="183" fontId="2" fillId="0" borderId="44" xfId="42" applyNumberFormat="1" applyFont="1" applyBorder="1" applyAlignment="1">
      <alignment/>
    </xf>
    <xf numFmtId="179" fontId="2" fillId="0" borderId="44" xfId="42" applyNumberFormat="1" applyFont="1" applyBorder="1" applyAlignment="1">
      <alignment/>
    </xf>
    <xf numFmtId="49" fontId="2" fillId="0" borderId="15" xfId="0" applyNumberFormat="1" applyFont="1" applyBorder="1" applyAlignment="1" applyProtection="1">
      <alignment horizontal="center"/>
      <protection locked="0"/>
    </xf>
    <xf numFmtId="179" fontId="2" fillId="0" borderId="27" xfId="42" applyNumberFormat="1" applyFont="1" applyFill="1" applyBorder="1" applyAlignment="1" applyProtection="1">
      <alignment/>
      <protection locked="0"/>
    </xf>
    <xf numFmtId="0" fontId="2" fillId="0" borderId="0" xfId="0" applyFont="1" applyAlignment="1" quotePrefix="1">
      <alignment horizontal="center"/>
    </xf>
    <xf numFmtId="0" fontId="2" fillId="0" borderId="21" xfId="0" applyFont="1" applyBorder="1" applyAlignment="1" applyProtection="1">
      <alignment horizontal="left"/>
      <protection locked="0"/>
    </xf>
    <xf numFmtId="181" fontId="2" fillId="0" borderId="0" xfId="0" applyNumberFormat="1" applyFont="1" applyAlignment="1" applyProtection="1">
      <alignment/>
      <protection locked="0"/>
    </xf>
    <xf numFmtId="0" fontId="3" fillId="37" borderId="52" xfId="0" applyFont="1" applyFill="1" applyBorder="1" applyAlignment="1">
      <alignment/>
    </xf>
    <xf numFmtId="183" fontId="2" fillId="35" borderId="16" xfId="42" applyNumberFormat="1" applyFont="1" applyFill="1" applyBorder="1" applyAlignment="1" applyProtection="1">
      <alignment/>
      <protection locked="0"/>
    </xf>
    <xf numFmtId="43" fontId="2" fillId="0" borderId="12" xfId="42" applyFont="1" applyBorder="1" applyAlignment="1" applyProtection="1">
      <alignment horizontal="center"/>
      <protection locked="0"/>
    </xf>
    <xf numFmtId="43" fontId="2" fillId="0" borderId="16" xfId="42" applyFont="1" applyBorder="1" applyAlignment="1" applyProtection="1">
      <alignment horizontal="center"/>
      <protection locked="0"/>
    </xf>
    <xf numFmtId="43" fontId="2" fillId="0" borderId="0" xfId="42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/>
      <protection locked="0"/>
    </xf>
    <xf numFmtId="183" fontId="2" fillId="33" borderId="57" xfId="42" applyNumberFormat="1" applyFont="1" applyFill="1" applyBorder="1" applyAlignment="1" applyProtection="1">
      <alignment/>
      <protection locked="0"/>
    </xf>
    <xf numFmtId="179" fontId="2" fillId="0" borderId="35" xfId="42" applyNumberFormat="1" applyFont="1" applyBorder="1" applyAlignment="1" applyProtection="1">
      <alignment/>
      <protection locked="0"/>
    </xf>
    <xf numFmtId="0" fontId="3" fillId="38" borderId="17" xfId="0" applyFont="1" applyFill="1" applyBorder="1" applyAlignment="1">
      <alignment horizontal="center"/>
    </xf>
    <xf numFmtId="49" fontId="2" fillId="38" borderId="17" xfId="0" applyNumberFormat="1" applyFont="1" applyFill="1" applyBorder="1" applyAlignment="1">
      <alignment horizontal="center"/>
    </xf>
    <xf numFmtId="49" fontId="6" fillId="38" borderId="14" xfId="0" applyNumberFormat="1" applyFont="1" applyFill="1" applyBorder="1" applyAlignment="1">
      <alignment horizontal="left" indent="1"/>
    </xf>
    <xf numFmtId="0" fontId="2" fillId="38" borderId="19" xfId="0" applyFont="1" applyFill="1" applyBorder="1" applyAlignment="1">
      <alignment/>
    </xf>
    <xf numFmtId="0" fontId="2" fillId="38" borderId="17" xfId="0" applyFont="1" applyFill="1" applyBorder="1" applyAlignment="1">
      <alignment/>
    </xf>
    <xf numFmtId="183" fontId="2" fillId="38" borderId="17" xfId="42" applyNumberFormat="1" applyFont="1" applyFill="1" applyBorder="1" applyAlignment="1">
      <alignment/>
    </xf>
    <xf numFmtId="179" fontId="2" fillId="38" borderId="20" xfId="42" applyNumberFormat="1" applyFont="1" applyFill="1" applyBorder="1" applyAlignment="1">
      <alignment/>
    </xf>
    <xf numFmtId="183" fontId="2" fillId="38" borderId="14" xfId="42" applyNumberFormat="1" applyFont="1" applyFill="1" applyBorder="1" applyAlignment="1">
      <alignment/>
    </xf>
    <xf numFmtId="183" fontId="2" fillId="38" borderId="20" xfId="42" applyNumberFormat="1" applyFont="1" applyFill="1" applyBorder="1" applyAlignment="1">
      <alignment/>
    </xf>
    <xf numFmtId="183" fontId="2" fillId="38" borderId="19" xfId="42" applyNumberFormat="1" applyFont="1" applyFill="1" applyBorder="1" applyAlignment="1">
      <alignment/>
    </xf>
    <xf numFmtId="0" fontId="3" fillId="35" borderId="22" xfId="0" applyFont="1" applyFill="1" applyBorder="1" applyAlignment="1">
      <alignment horizontal="center"/>
    </xf>
    <xf numFmtId="49" fontId="3" fillId="35" borderId="22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/>
    </xf>
    <xf numFmtId="0" fontId="6" fillId="35" borderId="36" xfId="0" applyFont="1" applyFill="1" applyBorder="1" applyAlignment="1">
      <alignment/>
    </xf>
    <xf numFmtId="183" fontId="6" fillId="35" borderId="11" xfId="42" applyNumberFormat="1" applyFont="1" applyFill="1" applyBorder="1" applyAlignment="1">
      <alignment/>
    </xf>
    <xf numFmtId="179" fontId="7" fillId="35" borderId="11" xfId="42" applyNumberFormat="1" applyFont="1" applyFill="1" applyBorder="1" applyAlignment="1">
      <alignment/>
    </xf>
    <xf numFmtId="0" fontId="3" fillId="0" borderId="61" xfId="0" applyFont="1" applyBorder="1" applyAlignment="1" applyProtection="1">
      <alignment horizontal="center"/>
      <protection locked="0"/>
    </xf>
    <xf numFmtId="49" fontId="3" fillId="0" borderId="61" xfId="0" applyNumberFormat="1" applyFont="1" applyBorder="1" applyAlignment="1" applyProtection="1">
      <alignment horizontal="center"/>
      <protection locked="0"/>
    </xf>
    <xf numFmtId="49" fontId="2" fillId="0" borderId="42" xfId="0" applyNumberFormat="1" applyFont="1" applyBorder="1" applyAlignment="1" applyProtection="1">
      <alignment/>
      <protection locked="0"/>
    </xf>
    <xf numFmtId="183" fontId="2" fillId="35" borderId="42" xfId="42" applyNumberFormat="1" applyFont="1" applyFill="1" applyBorder="1" applyAlignment="1" applyProtection="1">
      <alignment/>
      <protection locked="0"/>
    </xf>
    <xf numFmtId="179" fontId="3" fillId="34" borderId="42" xfId="42" applyNumberFormat="1" applyFont="1" applyFill="1" applyBorder="1" applyAlignment="1" applyProtection="1">
      <alignment/>
      <protection locked="0"/>
    </xf>
    <xf numFmtId="0" fontId="3" fillId="0" borderId="23" xfId="0" applyFont="1" applyBorder="1" applyAlignment="1" applyProtection="1">
      <alignment horizontal="center"/>
      <protection locked="0"/>
    </xf>
    <xf numFmtId="49" fontId="2" fillId="0" borderId="23" xfId="0" applyNumberFormat="1" applyFont="1" applyBorder="1" applyAlignment="1" applyProtection="1">
      <alignment horizontal="center"/>
      <protection locked="0"/>
    </xf>
    <xf numFmtId="49" fontId="2" fillId="0" borderId="60" xfId="0" applyNumberFormat="1" applyFont="1" applyBorder="1" applyAlignment="1" applyProtection="1">
      <alignment/>
      <protection locked="0"/>
    </xf>
    <xf numFmtId="179" fontId="2" fillId="0" borderId="60" xfId="42" applyNumberFormat="1" applyFont="1" applyFill="1" applyBorder="1" applyAlignment="1" applyProtection="1">
      <alignment/>
      <protection locked="0"/>
    </xf>
    <xf numFmtId="0" fontId="3" fillId="0" borderId="26" xfId="0" applyFont="1" applyBorder="1" applyAlignment="1" applyProtection="1">
      <alignment horizontal="center"/>
      <protection locked="0"/>
    </xf>
    <xf numFmtId="49" fontId="3" fillId="0" borderId="26" xfId="0" applyNumberFormat="1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/>
      <protection locked="0"/>
    </xf>
    <xf numFmtId="179" fontId="3" fillId="0" borderId="45" xfId="42" applyNumberFormat="1" applyFont="1" applyFill="1" applyBorder="1" applyAlignment="1" applyProtection="1">
      <alignment/>
      <protection locked="0"/>
    </xf>
    <xf numFmtId="49" fontId="2" fillId="0" borderId="26" xfId="0" applyNumberFormat="1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179" fontId="2" fillId="0" borderId="45" xfId="42" applyNumberFormat="1" applyFont="1" applyFill="1" applyBorder="1" applyAlignment="1" applyProtection="1">
      <alignment/>
      <protection locked="0"/>
    </xf>
    <xf numFmtId="183" fontId="2" fillId="0" borderId="26" xfId="42" applyNumberFormat="1" applyFont="1" applyBorder="1" applyAlignment="1" applyProtection="1">
      <alignment horizontal="center"/>
      <protection locked="0"/>
    </xf>
    <xf numFmtId="183" fontId="2" fillId="0" borderId="13" xfId="42" applyNumberFormat="1" applyFont="1" applyBorder="1" applyAlignment="1" applyProtection="1">
      <alignment horizontal="center"/>
      <protection locked="0"/>
    </xf>
    <xf numFmtId="49" fontId="2" fillId="0" borderId="26" xfId="0" applyNumberFormat="1" applyFont="1" applyBorder="1" applyAlignment="1" applyProtection="1" quotePrefix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49" fontId="2" fillId="0" borderId="52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45" xfId="0" applyFont="1" applyBorder="1" applyAlignment="1" applyProtection="1">
      <alignment/>
      <protection locked="0"/>
    </xf>
    <xf numFmtId="183" fontId="3" fillId="35" borderId="45" xfId="42" applyNumberFormat="1" applyFont="1" applyFill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179" fontId="2" fillId="0" borderId="26" xfId="42" applyNumberFormat="1" applyFont="1" applyFill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183" fontId="3" fillId="35" borderId="26" xfId="42" applyNumberFormat="1" applyFont="1" applyFill="1" applyBorder="1" applyAlignment="1" applyProtection="1">
      <alignment/>
      <protection locked="0"/>
    </xf>
    <xf numFmtId="179" fontId="3" fillId="0" borderId="52" xfId="42" applyNumberFormat="1" applyFont="1" applyFill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83" fontId="2" fillId="35" borderId="26" xfId="42" applyNumberFormat="1" applyFont="1" applyFill="1" applyBorder="1" applyAlignment="1" applyProtection="1">
      <alignment/>
      <protection locked="0"/>
    </xf>
    <xf numFmtId="179" fontId="2" fillId="0" borderId="52" xfId="42" applyNumberFormat="1" applyFont="1" applyFill="1" applyBorder="1" applyAlignment="1" applyProtection="1">
      <alignment/>
      <protection locked="0"/>
    </xf>
    <xf numFmtId="0" fontId="2" fillId="0" borderId="52" xfId="0" applyFont="1" applyBorder="1" applyAlignment="1" applyProtection="1">
      <alignment/>
      <protection locked="0"/>
    </xf>
    <xf numFmtId="183" fontId="2" fillId="35" borderId="52" xfId="42" applyNumberFormat="1" applyFont="1" applyFill="1" applyBorder="1" applyAlignment="1" applyProtection="1">
      <alignment/>
      <protection locked="0"/>
    </xf>
    <xf numFmtId="0" fontId="2" fillId="0" borderId="63" xfId="0" applyFont="1" applyBorder="1" applyAlignment="1">
      <alignment/>
    </xf>
    <xf numFmtId="179" fontId="2" fillId="0" borderId="13" xfId="42" applyNumberFormat="1" applyFont="1" applyFill="1" applyBorder="1" applyAlignment="1" applyProtection="1">
      <alignment/>
      <protection locked="0"/>
    </xf>
    <xf numFmtId="0" fontId="3" fillId="0" borderId="64" xfId="0" applyFont="1" applyBorder="1" applyAlignment="1" applyProtection="1">
      <alignment horizontal="center"/>
      <protection locked="0"/>
    </xf>
    <xf numFmtId="49" fontId="3" fillId="0" borderId="45" xfId="0" applyNumberFormat="1" applyFont="1" applyBorder="1" applyAlignment="1" applyProtection="1">
      <alignment horizontal="center"/>
      <protection locked="0"/>
    </xf>
    <xf numFmtId="0" fontId="3" fillId="0" borderId="51" xfId="0" applyFont="1" applyBorder="1" applyAlignment="1">
      <alignment/>
    </xf>
    <xf numFmtId="0" fontId="3" fillId="0" borderId="64" xfId="0" applyFont="1" applyBorder="1" applyAlignment="1">
      <alignment/>
    </xf>
    <xf numFmtId="0" fontId="3" fillId="0" borderId="16" xfId="0" applyFont="1" applyBorder="1" applyAlignment="1" applyProtection="1">
      <alignment/>
      <protection locked="0"/>
    </xf>
    <xf numFmtId="49" fontId="2" fillId="0" borderId="45" xfId="0" applyNumberFormat="1" applyFont="1" applyBorder="1" applyAlignment="1" applyProtection="1">
      <alignment horizontal="center"/>
      <protection locked="0"/>
    </xf>
    <xf numFmtId="0" fontId="2" fillId="0" borderId="51" xfId="0" applyFont="1" applyBorder="1" applyAlignment="1">
      <alignment/>
    </xf>
    <xf numFmtId="0" fontId="2" fillId="0" borderId="64" xfId="0" applyFont="1" applyBorder="1" applyAlignment="1">
      <alignment/>
    </xf>
    <xf numFmtId="0" fontId="3" fillId="0" borderId="63" xfId="0" applyFont="1" applyBorder="1" applyAlignment="1" applyProtection="1">
      <alignment horizontal="center"/>
      <protection locked="0"/>
    </xf>
    <xf numFmtId="49" fontId="2" fillId="0" borderId="53" xfId="0" applyNumberFormat="1" applyFont="1" applyBorder="1" applyAlignment="1" applyProtection="1">
      <alignment horizontal="center"/>
      <protection locked="0"/>
    </xf>
    <xf numFmtId="0" fontId="2" fillId="0" borderId="54" xfId="0" applyFont="1" applyBorder="1" applyAlignment="1">
      <alignment/>
    </xf>
    <xf numFmtId="0" fontId="2" fillId="0" borderId="53" xfId="0" applyFont="1" applyBorder="1" applyAlignment="1" applyProtection="1">
      <alignment/>
      <protection locked="0"/>
    </xf>
    <xf numFmtId="179" fontId="2" fillId="0" borderId="53" xfId="42" applyNumberFormat="1" applyFont="1" applyFill="1" applyBorder="1" applyAlignment="1" applyProtection="1">
      <alignment/>
      <protection locked="0"/>
    </xf>
    <xf numFmtId="49" fontId="3" fillId="35" borderId="17" xfId="0" applyNumberFormat="1" applyFont="1" applyFill="1" applyBorder="1" applyAlignment="1" applyProtection="1">
      <alignment horizontal="center"/>
      <protection locked="0"/>
    </xf>
    <xf numFmtId="0" fontId="3" fillId="35" borderId="19" xfId="0" applyFont="1" applyFill="1" applyBorder="1" applyAlignment="1">
      <alignment horizontal="left" indent="1"/>
    </xf>
    <xf numFmtId="179" fontId="3" fillId="35" borderId="17" xfId="42" applyNumberFormat="1" applyFont="1" applyFill="1" applyBorder="1" applyAlignment="1" applyProtection="1">
      <alignment/>
      <protection locked="0"/>
    </xf>
    <xf numFmtId="0" fontId="3" fillId="0" borderId="49" xfId="0" applyFont="1" applyFill="1" applyBorder="1" applyAlignment="1" applyProtection="1">
      <alignment horizontal="center"/>
      <protection locked="0"/>
    </xf>
    <xf numFmtId="49" fontId="3" fillId="0" borderId="49" xfId="0" applyNumberFormat="1" applyFont="1" applyFill="1" applyBorder="1" applyAlignment="1" applyProtection="1">
      <alignment horizontal="center"/>
      <protection locked="0"/>
    </xf>
    <xf numFmtId="0" fontId="2" fillId="0" borderId="49" xfId="0" applyFont="1" applyFill="1" applyBorder="1" applyAlignment="1">
      <alignment horizontal="left" indent="1"/>
    </xf>
    <xf numFmtId="0" fontId="2" fillId="0" borderId="65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183" fontId="2" fillId="0" borderId="60" xfId="42" applyNumberFormat="1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3" fillId="0" borderId="52" xfId="0" applyFont="1" applyFill="1" applyBorder="1" applyAlignment="1" applyProtection="1">
      <alignment horizontal="center"/>
      <protection locked="0"/>
    </xf>
    <xf numFmtId="49" fontId="3" fillId="0" borderId="52" xfId="0" applyNumberFormat="1" applyFont="1" applyFill="1" applyBorder="1" applyAlignment="1" applyProtection="1">
      <alignment horizontal="center"/>
      <protection locked="0"/>
    </xf>
    <xf numFmtId="0" fontId="2" fillId="0" borderId="52" xfId="0" applyFont="1" applyFill="1" applyBorder="1" applyAlignment="1">
      <alignment horizontal="left" indent="1"/>
    </xf>
    <xf numFmtId="0" fontId="2" fillId="0" borderId="6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183" fontId="2" fillId="0" borderId="45" xfId="42" applyNumberFormat="1" applyFont="1" applyFill="1" applyBorder="1" applyAlignment="1" applyProtection="1">
      <alignment/>
      <protection locked="0"/>
    </xf>
    <xf numFmtId="49" fontId="3" fillId="0" borderId="52" xfId="0" applyNumberFormat="1" applyFont="1" applyFill="1" applyBorder="1" applyAlignment="1" applyProtection="1" quotePrefix="1">
      <alignment horizontal="center"/>
      <protection locked="0"/>
    </xf>
    <xf numFmtId="0" fontId="3" fillId="38" borderId="52" xfId="0" applyFont="1" applyFill="1" applyBorder="1" applyAlignment="1" applyProtection="1">
      <alignment horizontal="center"/>
      <protection locked="0"/>
    </xf>
    <xf numFmtId="49" fontId="2" fillId="38" borderId="52" xfId="0" applyNumberFormat="1" applyFont="1" applyFill="1" applyBorder="1" applyAlignment="1" applyProtection="1">
      <alignment horizontal="center"/>
      <protection locked="0"/>
    </xf>
    <xf numFmtId="0" fontId="2" fillId="38" borderId="52" xfId="0" applyFont="1" applyFill="1" applyBorder="1" applyAlignment="1" applyProtection="1">
      <alignment horizontal="left" indent="1"/>
      <protection locked="0"/>
    </xf>
    <xf numFmtId="0" fontId="2" fillId="38" borderId="64" xfId="0" applyFont="1" applyFill="1" applyBorder="1" applyAlignment="1" applyProtection="1">
      <alignment/>
      <protection locked="0"/>
    </xf>
    <xf numFmtId="0" fontId="2" fillId="38" borderId="45" xfId="0" applyFont="1" applyFill="1" applyBorder="1" applyAlignment="1" applyProtection="1">
      <alignment/>
      <protection locked="0"/>
    </xf>
    <xf numFmtId="183" fontId="2" fillId="38" borderId="45" xfId="42" applyNumberFormat="1" applyFont="1" applyFill="1" applyBorder="1" applyAlignment="1" applyProtection="1">
      <alignment/>
      <protection locked="0"/>
    </xf>
    <xf numFmtId="179" fontId="2" fillId="38" borderId="53" xfId="42" applyNumberFormat="1" applyFont="1" applyFill="1" applyBorder="1" applyAlignment="1" applyProtection="1">
      <alignment/>
      <protection locked="0"/>
    </xf>
    <xf numFmtId="0" fontId="3" fillId="35" borderId="52" xfId="0" applyFont="1" applyFill="1" applyBorder="1" applyAlignment="1">
      <alignment horizontal="center"/>
    </xf>
    <xf numFmtId="49" fontId="3" fillId="35" borderId="52" xfId="0" applyNumberFormat="1" applyFont="1" applyFill="1" applyBorder="1" applyAlignment="1">
      <alignment horizontal="center"/>
    </xf>
    <xf numFmtId="0" fontId="3" fillId="35" borderId="52" xfId="0" applyFont="1" applyFill="1" applyBorder="1" applyAlignment="1">
      <alignment/>
    </xf>
    <xf numFmtId="0" fontId="2" fillId="35" borderId="64" xfId="0" applyFont="1" applyFill="1" applyBorder="1" applyAlignment="1">
      <alignment/>
    </xf>
    <xf numFmtId="0" fontId="2" fillId="35" borderId="45" xfId="0" applyFont="1" applyFill="1" applyBorder="1" applyAlignment="1">
      <alignment/>
    </xf>
    <xf numFmtId="183" fontId="2" fillId="35" borderId="26" xfId="42" applyNumberFormat="1" applyFont="1" applyFill="1" applyBorder="1" applyAlignment="1">
      <alignment/>
    </xf>
    <xf numFmtId="179" fontId="2" fillId="35" borderId="52" xfId="42" applyNumberFormat="1" applyFont="1" applyFill="1" applyBorder="1" applyAlignment="1">
      <alignment/>
    </xf>
    <xf numFmtId="0" fontId="3" fillId="34" borderId="52" xfId="0" applyFont="1" applyFill="1" applyBorder="1" applyAlignment="1">
      <alignment horizontal="center"/>
    </xf>
    <xf numFmtId="49" fontId="3" fillId="34" borderId="52" xfId="0" applyNumberFormat="1" applyFont="1" applyFill="1" applyBorder="1" applyAlignment="1">
      <alignment horizontal="center"/>
    </xf>
    <xf numFmtId="0" fontId="2" fillId="34" borderId="52" xfId="0" applyFont="1" applyFill="1" applyBorder="1" applyAlignment="1">
      <alignment/>
    </xf>
    <xf numFmtId="0" fontId="2" fillId="34" borderId="64" xfId="0" applyFont="1" applyFill="1" applyBorder="1" applyAlignment="1">
      <alignment/>
    </xf>
    <xf numFmtId="0" fontId="2" fillId="34" borderId="45" xfId="0" applyFont="1" applyFill="1" applyBorder="1" applyAlignment="1">
      <alignment/>
    </xf>
    <xf numFmtId="183" fontId="2" fillId="34" borderId="45" xfId="42" applyNumberFormat="1" applyFont="1" applyFill="1" applyBorder="1" applyAlignment="1">
      <alignment/>
    </xf>
    <xf numFmtId="179" fontId="2" fillId="0" borderId="60" xfId="42" applyNumberFormat="1" applyFont="1" applyFill="1" applyBorder="1" applyAlignment="1">
      <alignment/>
    </xf>
    <xf numFmtId="179" fontId="2" fillId="0" borderId="45" xfId="42" applyNumberFormat="1" applyFont="1" applyFill="1" applyBorder="1" applyAlignment="1">
      <alignment/>
    </xf>
    <xf numFmtId="0" fontId="3" fillId="0" borderId="52" xfId="0" applyFont="1" applyBorder="1" applyAlignment="1">
      <alignment horizontal="center"/>
    </xf>
    <xf numFmtId="0" fontId="3" fillId="38" borderId="52" xfId="0" applyFont="1" applyFill="1" applyBorder="1" applyAlignment="1">
      <alignment horizontal="center"/>
    </xf>
    <xf numFmtId="49" fontId="2" fillId="38" borderId="52" xfId="0" applyNumberFormat="1" applyFont="1" applyFill="1" applyBorder="1" applyAlignment="1">
      <alignment horizontal="center"/>
    </xf>
    <xf numFmtId="49" fontId="6" fillId="38" borderId="52" xfId="0" applyNumberFormat="1" applyFont="1" applyFill="1" applyBorder="1" applyAlignment="1">
      <alignment horizontal="left" indent="1"/>
    </xf>
    <xf numFmtId="0" fontId="2" fillId="38" borderId="64" xfId="0" applyFont="1" applyFill="1" applyBorder="1" applyAlignment="1">
      <alignment/>
    </xf>
    <xf numFmtId="0" fontId="2" fillId="38" borderId="45" xfId="0" applyFont="1" applyFill="1" applyBorder="1" applyAlignment="1">
      <alignment/>
    </xf>
    <xf numFmtId="183" fontId="2" fillId="38" borderId="45" xfId="42" applyNumberFormat="1" applyFont="1" applyFill="1" applyBorder="1" applyAlignment="1">
      <alignment/>
    </xf>
    <xf numFmtId="179" fontId="2" fillId="38" borderId="45" xfId="42" applyNumberFormat="1" applyFont="1" applyFill="1" applyBorder="1" applyAlignment="1">
      <alignment/>
    </xf>
    <xf numFmtId="0" fontId="3" fillId="35" borderId="52" xfId="0" applyFont="1" applyFill="1" applyBorder="1" applyAlignment="1" applyProtection="1">
      <alignment horizontal="center" vertical="center"/>
      <protection locked="0"/>
    </xf>
    <xf numFmtId="49" fontId="3" fillId="35" borderId="52" xfId="0" applyNumberFormat="1" applyFont="1" applyFill="1" applyBorder="1" applyAlignment="1" applyProtection="1">
      <alignment horizontal="center"/>
      <protection locked="0"/>
    </xf>
    <xf numFmtId="0" fontId="3" fillId="35" borderId="45" xfId="0" applyFont="1" applyFill="1" applyBorder="1" applyAlignment="1" applyProtection="1">
      <alignment wrapText="1"/>
      <protection locked="0"/>
    </xf>
    <xf numFmtId="179" fontId="3" fillId="35" borderId="45" xfId="42" applyNumberFormat="1" applyFont="1" applyFill="1" applyBorder="1" applyAlignment="1" applyProtection="1">
      <alignment/>
      <protection locked="0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0" fontId="2" fillId="0" borderId="64" xfId="0" applyFont="1" applyFill="1" applyBorder="1" applyAlignment="1" applyProtection="1">
      <alignment horizontal="left" wrapText="1"/>
      <protection locked="0"/>
    </xf>
    <xf numFmtId="0" fontId="3" fillId="0" borderId="45" xfId="0" applyFont="1" applyFill="1" applyBorder="1" applyAlignment="1" applyProtection="1">
      <alignment wrapText="1"/>
      <protection locked="0"/>
    </xf>
    <xf numFmtId="183" fontId="3" fillId="0" borderId="45" xfId="42" applyNumberFormat="1" applyFont="1" applyFill="1" applyBorder="1" applyAlignment="1" applyProtection="1">
      <alignment/>
      <protection locked="0"/>
    </xf>
    <xf numFmtId="183" fontId="2" fillId="0" borderId="29" xfId="42" applyNumberFormat="1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left" wrapText="1"/>
      <protection locked="0"/>
    </xf>
    <xf numFmtId="0" fontId="3" fillId="0" borderId="52" xfId="0" applyFont="1" applyFill="1" applyBorder="1" applyAlignment="1">
      <alignment horizontal="center"/>
    </xf>
    <xf numFmtId="0" fontId="3" fillId="0" borderId="48" xfId="0" applyFont="1" applyFill="1" applyBorder="1" applyAlignment="1" applyProtection="1">
      <alignment wrapText="1"/>
      <protection locked="0"/>
    </xf>
    <xf numFmtId="183" fontId="3" fillId="0" borderId="48" xfId="42" applyNumberFormat="1" applyFont="1" applyFill="1" applyBorder="1" applyAlignment="1" applyProtection="1">
      <alignment/>
      <protection locked="0"/>
    </xf>
    <xf numFmtId="179" fontId="3" fillId="0" borderId="48" xfId="42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39" borderId="19" xfId="0" applyFont="1" applyFill="1" applyBorder="1" applyAlignment="1">
      <alignment/>
    </xf>
    <xf numFmtId="0" fontId="2" fillId="39" borderId="20" xfId="0" applyFont="1" applyFill="1" applyBorder="1" applyAlignment="1">
      <alignment/>
    </xf>
    <xf numFmtId="0" fontId="3" fillId="39" borderId="21" xfId="0" applyFont="1" applyFill="1" applyBorder="1" applyAlignment="1">
      <alignment horizontal="center"/>
    </xf>
    <xf numFmtId="0" fontId="3" fillId="39" borderId="18" xfId="0" applyFont="1" applyFill="1" applyBorder="1" applyAlignment="1">
      <alignment/>
    </xf>
    <xf numFmtId="0" fontId="2" fillId="0" borderId="25" xfId="0" applyFont="1" applyFill="1" applyBorder="1" applyAlignment="1" applyProtection="1">
      <alignment/>
      <protection locked="0"/>
    </xf>
    <xf numFmtId="0" fontId="2" fillId="0" borderId="41" xfId="0" applyFont="1" applyFill="1" applyBorder="1" applyAlignment="1" applyProtection="1">
      <alignment/>
      <protection locked="0"/>
    </xf>
    <xf numFmtId="43" fontId="2" fillId="0" borderId="66" xfId="42" applyFont="1" applyFill="1" applyBorder="1" applyAlignment="1" applyProtection="1">
      <alignment horizontal="center"/>
      <protection locked="0"/>
    </xf>
    <xf numFmtId="43" fontId="2" fillId="0" borderId="66" xfId="42" applyNumberFormat="1" applyFon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 applyProtection="1">
      <alignment horizontal="center"/>
      <protection locked="0"/>
    </xf>
    <xf numFmtId="43" fontId="2" fillId="0" borderId="29" xfId="42" applyFont="1" applyFill="1" applyBorder="1" applyAlignment="1" applyProtection="1">
      <alignment horizontal="center"/>
      <protection locked="0"/>
    </xf>
    <xf numFmtId="43" fontId="2" fillId="0" borderId="29" xfId="42" applyNumberFormat="1" applyFont="1" applyFill="1" applyBorder="1" applyAlignment="1" applyProtection="1">
      <alignment horizontal="center"/>
      <protection locked="0"/>
    </xf>
    <xf numFmtId="43" fontId="2" fillId="0" borderId="29" xfId="42" applyFont="1" applyFill="1" applyBorder="1" applyAlignment="1" applyProtection="1">
      <alignment horizontal="left"/>
      <protection locked="0"/>
    </xf>
    <xf numFmtId="0" fontId="2" fillId="0" borderId="47" xfId="0" applyFont="1" applyFill="1" applyBorder="1" applyAlignment="1" applyProtection="1">
      <alignment/>
      <protection locked="0"/>
    </xf>
    <xf numFmtId="43" fontId="2" fillId="0" borderId="38" xfId="42" applyFont="1" applyFill="1" applyBorder="1" applyAlignment="1" applyProtection="1">
      <alignment horizontal="center"/>
      <protection locked="0"/>
    </xf>
    <xf numFmtId="0" fontId="2" fillId="0" borderId="37" xfId="0" applyFont="1" applyFill="1" applyBorder="1" applyAlignment="1" applyProtection="1">
      <alignment horizontal="center"/>
      <protection locked="0"/>
    </xf>
    <xf numFmtId="43" fontId="2" fillId="0" borderId="38" xfId="42" applyNumberFormat="1" applyFont="1" applyFill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43" fontId="2" fillId="0" borderId="38" xfId="42" applyFont="1" applyBorder="1" applyAlignment="1" applyProtection="1">
      <alignment horizontal="center"/>
      <protection locked="0"/>
    </xf>
    <xf numFmtId="0" fontId="2" fillId="0" borderId="67" xfId="0" applyFont="1" applyFill="1" applyBorder="1" applyAlignment="1" applyProtection="1">
      <alignment/>
      <protection locked="0"/>
    </xf>
    <xf numFmtId="43" fontId="2" fillId="0" borderId="24" xfId="42" applyFont="1" applyFill="1" applyBorder="1" applyAlignment="1" applyProtection="1">
      <alignment/>
      <protection locked="0"/>
    </xf>
    <xf numFmtId="183" fontId="2" fillId="0" borderId="68" xfId="42" applyNumberFormat="1" applyFont="1" applyFill="1" applyBorder="1" applyAlignment="1" applyProtection="1">
      <alignment/>
      <protection locked="0"/>
    </xf>
    <xf numFmtId="183" fontId="2" fillId="0" borderId="68" xfId="42" applyNumberFormat="1" applyFont="1" applyBorder="1" applyAlignment="1" applyProtection="1">
      <alignment/>
      <protection locked="0"/>
    </xf>
    <xf numFmtId="43" fontId="2" fillId="0" borderId="44" xfId="42" applyFont="1" applyBorder="1" applyAlignment="1" applyProtection="1">
      <alignment/>
      <protection locked="0"/>
    </xf>
    <xf numFmtId="43" fontId="2" fillId="0" borderId="27" xfId="42" applyFont="1" applyBorder="1" applyAlignment="1" applyProtection="1">
      <alignment/>
      <protection locked="0"/>
    </xf>
    <xf numFmtId="183" fontId="2" fillId="0" borderId="28" xfId="42" applyNumberFormat="1" applyFont="1" applyBorder="1" applyAlignment="1" applyProtection="1">
      <alignment/>
      <protection locked="0"/>
    </xf>
    <xf numFmtId="43" fontId="2" fillId="0" borderId="29" xfId="42" applyFont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43" fontId="2" fillId="0" borderId="44" xfId="42" applyNumberFormat="1" applyFont="1" applyFill="1" applyBorder="1" applyAlignment="1" applyProtection="1">
      <alignment/>
      <protection locked="0"/>
    </xf>
    <xf numFmtId="0" fontId="2" fillId="34" borderId="27" xfId="0" applyFont="1" applyFill="1" applyBorder="1" applyAlignment="1" applyProtection="1">
      <alignment/>
      <protection locked="0"/>
    </xf>
    <xf numFmtId="0" fontId="2" fillId="34" borderId="13" xfId="0" applyFont="1" applyFill="1" applyBorder="1" applyAlignment="1" applyProtection="1">
      <alignment/>
      <protection locked="0"/>
    </xf>
    <xf numFmtId="43" fontId="2" fillId="0" borderId="27" xfId="42" applyFont="1" applyFill="1" applyBorder="1" applyAlignment="1" applyProtection="1">
      <alignment/>
      <protection locked="0"/>
    </xf>
    <xf numFmtId="0" fontId="8" fillId="34" borderId="26" xfId="0" applyFont="1" applyFill="1" applyBorder="1" applyAlignment="1">
      <alignment/>
    </xf>
    <xf numFmtId="43" fontId="2" fillId="0" borderId="35" xfId="42" applyFont="1" applyBorder="1" applyAlignment="1" applyProtection="1">
      <alignment/>
      <protection locked="0"/>
    </xf>
    <xf numFmtId="0" fontId="8" fillId="0" borderId="26" xfId="0" applyFont="1" applyBorder="1" applyAlignment="1">
      <alignment/>
    </xf>
    <xf numFmtId="43" fontId="2" fillId="0" borderId="31" xfId="42" applyNumberFormat="1" applyFont="1" applyBorder="1" applyAlignment="1" applyProtection="1">
      <alignment/>
      <protection locked="0"/>
    </xf>
    <xf numFmtId="43" fontId="3" fillId="35" borderId="14" xfId="42" applyNumberFormat="1" applyFont="1" applyFill="1" applyBorder="1" applyAlignment="1">
      <alignment/>
    </xf>
    <xf numFmtId="43" fontId="3" fillId="35" borderId="14" xfId="42" applyFont="1" applyFill="1" applyBorder="1" applyAlignment="1">
      <alignment/>
    </xf>
    <xf numFmtId="43" fontId="3" fillId="35" borderId="17" xfId="42" applyFont="1" applyFill="1" applyBorder="1" applyAlignment="1">
      <alignment/>
    </xf>
    <xf numFmtId="43" fontId="2" fillId="33" borderId="17" xfId="0" applyNumberFormat="1" applyFont="1" applyFill="1" applyBorder="1" applyAlignment="1">
      <alignment/>
    </xf>
    <xf numFmtId="43" fontId="2" fillId="0" borderId="57" xfId="0" applyNumberFormat="1" applyFont="1" applyBorder="1" applyAlignment="1" applyProtection="1">
      <alignment/>
      <protection hidden="1"/>
    </xf>
    <xf numFmtId="43" fontId="2" fillId="0" borderId="40" xfId="0" applyNumberFormat="1" applyFont="1" applyBorder="1" applyAlignment="1" applyProtection="1">
      <alignment/>
      <protection hidden="1"/>
    </xf>
    <xf numFmtId="43" fontId="3" fillId="35" borderId="17" xfId="0" applyNumberFormat="1" applyFont="1" applyFill="1" applyBorder="1" applyAlignment="1" applyProtection="1">
      <alignment/>
      <protection hidden="1"/>
    </xf>
    <xf numFmtId="43" fontId="3" fillId="35" borderId="17" xfId="42" applyFont="1" applyFill="1" applyBorder="1" applyAlignment="1" applyProtection="1">
      <alignment/>
      <protection hidden="1"/>
    </xf>
    <xf numFmtId="43" fontId="3" fillId="35" borderId="17" xfId="42" applyFont="1" applyFill="1" applyBorder="1" applyAlignment="1" applyProtection="1">
      <alignment horizontal="center"/>
      <protection hidden="1"/>
    </xf>
    <xf numFmtId="0" fontId="3" fillId="40" borderId="20" xfId="0" applyFont="1" applyFill="1" applyBorder="1" applyAlignment="1">
      <alignment horizontal="center" vertical="center" wrapText="1"/>
    </xf>
    <xf numFmtId="0" fontId="2" fillId="40" borderId="17" xfId="0" applyFont="1" applyFill="1" applyBorder="1" applyAlignment="1" applyProtection="1">
      <alignment horizontal="center"/>
      <protection locked="0"/>
    </xf>
    <xf numFmtId="0" fontId="2" fillId="40" borderId="22" xfId="0" applyFont="1" applyFill="1" applyBorder="1" applyAlignment="1" applyProtection="1">
      <alignment/>
      <protection locked="0"/>
    </xf>
    <xf numFmtId="0" fontId="2" fillId="40" borderId="17" xfId="0" applyFont="1" applyFill="1" applyBorder="1" applyAlignment="1" applyProtection="1">
      <alignment/>
      <protection locked="0"/>
    </xf>
    <xf numFmtId="0" fontId="2" fillId="40" borderId="60" xfId="0" applyFont="1" applyFill="1" applyBorder="1" applyAlignment="1" applyProtection="1">
      <alignment/>
      <protection locked="0"/>
    </xf>
    <xf numFmtId="0" fontId="2" fillId="40" borderId="45" xfId="0" applyFont="1" applyFill="1" applyBorder="1" applyAlignment="1" applyProtection="1">
      <alignment/>
      <protection locked="0"/>
    </xf>
    <xf numFmtId="0" fontId="2" fillId="40" borderId="48" xfId="0" applyFont="1" applyFill="1" applyBorder="1" applyAlignment="1" applyProtection="1">
      <alignment/>
      <protection locked="0"/>
    </xf>
    <xf numFmtId="43" fontId="3" fillId="40" borderId="42" xfId="42" applyFont="1" applyFill="1" applyBorder="1" applyAlignment="1" applyProtection="1">
      <alignment/>
      <protection locked="0"/>
    </xf>
    <xf numFmtId="179" fontId="3" fillId="0" borderId="25" xfId="0" applyNumberFormat="1" applyFont="1" applyFill="1" applyBorder="1" applyAlignment="1" applyProtection="1">
      <alignment/>
      <protection locked="0"/>
    </xf>
    <xf numFmtId="0" fontId="2" fillId="40" borderId="53" xfId="0" applyFont="1" applyFill="1" applyBorder="1" applyAlignment="1" applyProtection="1">
      <alignment/>
      <protection locked="0"/>
    </xf>
    <xf numFmtId="183" fontId="2" fillId="40" borderId="17" xfId="42" applyNumberFormat="1" applyFont="1" applyFill="1" applyBorder="1" applyAlignment="1" applyProtection="1">
      <alignment/>
      <protection locked="0"/>
    </xf>
    <xf numFmtId="183" fontId="2" fillId="40" borderId="15" xfId="42" applyNumberFormat="1" applyFont="1" applyFill="1" applyBorder="1" applyAlignment="1" applyProtection="1">
      <alignment/>
      <protection locked="0"/>
    </xf>
    <xf numFmtId="183" fontId="2" fillId="40" borderId="53" xfId="42" applyNumberFormat="1" applyFont="1" applyFill="1" applyBorder="1" applyAlignment="1" applyProtection="1">
      <alignment/>
      <protection locked="0"/>
    </xf>
    <xf numFmtId="183" fontId="2" fillId="40" borderId="60" xfId="42" applyNumberFormat="1" applyFont="1" applyFill="1" applyBorder="1" applyAlignment="1" applyProtection="1">
      <alignment/>
      <protection locked="0"/>
    </xf>
    <xf numFmtId="183" fontId="2" fillId="40" borderId="45" xfId="42" applyNumberFormat="1" applyFont="1" applyFill="1" applyBorder="1" applyAlignment="1" applyProtection="1">
      <alignment/>
      <protection locked="0"/>
    </xf>
    <xf numFmtId="183" fontId="2" fillId="40" borderId="48" xfId="42" applyNumberFormat="1" applyFont="1" applyFill="1" applyBorder="1" applyAlignment="1" applyProtection="1">
      <alignment/>
      <protection locked="0"/>
    </xf>
    <xf numFmtId="43" fontId="3" fillId="40" borderId="17" xfId="42" applyFont="1" applyFill="1" applyBorder="1" applyAlignment="1">
      <alignment/>
    </xf>
    <xf numFmtId="43" fontId="3" fillId="35" borderId="20" xfId="42" applyFont="1" applyFill="1" applyBorder="1" applyAlignment="1">
      <alignment/>
    </xf>
    <xf numFmtId="0" fontId="2" fillId="40" borderId="22" xfId="0" applyFont="1" applyFill="1" applyBorder="1" applyAlignment="1">
      <alignment horizontal="center"/>
    </xf>
    <xf numFmtId="43" fontId="2" fillId="40" borderId="20" xfId="42" applyFont="1" applyFill="1" applyBorder="1" applyAlignment="1">
      <alignment/>
    </xf>
    <xf numFmtId="183" fontId="2" fillId="40" borderId="44" xfId="42" applyNumberFormat="1" applyFont="1" applyFill="1" applyBorder="1" applyAlignment="1">
      <alignment/>
    </xf>
    <xf numFmtId="179" fontId="2" fillId="0" borderId="35" xfId="42" applyNumberFormat="1" applyFont="1" applyFill="1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/>
      <protection locked="0"/>
    </xf>
    <xf numFmtId="179" fontId="2" fillId="41" borderId="14" xfId="42" applyNumberFormat="1" applyFont="1" applyFill="1" applyBorder="1" applyAlignment="1" applyProtection="1">
      <alignment/>
      <protection locked="0"/>
    </xf>
    <xf numFmtId="0" fontId="3" fillId="0" borderId="52" xfId="0" applyFont="1" applyFill="1" applyBorder="1" applyAlignment="1">
      <alignment/>
    </xf>
    <xf numFmtId="183" fontId="2" fillId="40" borderId="16" xfId="42" applyNumberFormat="1" applyFont="1" applyFill="1" applyBorder="1" applyAlignment="1" applyProtection="1">
      <alignment/>
      <protection locked="0"/>
    </xf>
    <xf numFmtId="179" fontId="2" fillId="0" borderId="0" xfId="42" applyNumberFormat="1" applyFont="1" applyBorder="1" applyAlignment="1" applyProtection="1">
      <alignment/>
      <protection locked="0"/>
    </xf>
    <xf numFmtId="183" fontId="2" fillId="40" borderId="57" xfId="42" applyNumberFormat="1" applyFont="1" applyFill="1" applyBorder="1" applyAlignment="1" applyProtection="1">
      <alignment/>
      <protection locked="0"/>
    </xf>
    <xf numFmtId="179" fontId="2" fillId="0" borderId="20" xfId="42" applyNumberFormat="1" applyFont="1" applyBorder="1" applyAlignment="1" applyProtection="1">
      <alignment/>
      <protection locked="0"/>
    </xf>
    <xf numFmtId="183" fontId="7" fillId="40" borderId="11" xfId="42" applyNumberFormat="1" applyFont="1" applyFill="1" applyBorder="1" applyAlignment="1">
      <alignment/>
    </xf>
    <xf numFmtId="43" fontId="7" fillId="35" borderId="11" xfId="42" applyFont="1" applyFill="1" applyBorder="1" applyAlignment="1">
      <alignment/>
    </xf>
    <xf numFmtId="183" fontId="3" fillId="40" borderId="42" xfId="42" applyNumberFormat="1" applyFont="1" applyFill="1" applyBorder="1" applyAlignment="1" applyProtection="1">
      <alignment/>
      <protection locked="0"/>
    </xf>
    <xf numFmtId="43" fontId="3" fillId="34" borderId="42" xfId="42" applyFont="1" applyFill="1" applyBorder="1" applyAlignment="1" applyProtection="1">
      <alignment/>
      <protection locked="0"/>
    </xf>
    <xf numFmtId="43" fontId="2" fillId="0" borderId="60" xfId="42" applyFont="1" applyBorder="1" applyAlignment="1" applyProtection="1">
      <alignment/>
      <protection locked="0"/>
    </xf>
    <xf numFmtId="43" fontId="2" fillId="0" borderId="60" xfId="42" applyFont="1" applyFill="1" applyBorder="1" applyAlignment="1" applyProtection="1">
      <alignment/>
      <protection locked="0"/>
    </xf>
    <xf numFmtId="183" fontId="3" fillId="40" borderId="45" xfId="42" applyNumberFormat="1" applyFont="1" applyFill="1" applyBorder="1" applyAlignment="1" applyProtection="1">
      <alignment/>
      <protection locked="0"/>
    </xf>
    <xf numFmtId="43" fontId="3" fillId="0" borderId="45" xfId="42" applyFont="1" applyFill="1" applyBorder="1" applyAlignment="1" applyProtection="1">
      <alignment/>
      <protection locked="0"/>
    </xf>
    <xf numFmtId="43" fontId="2" fillId="0" borderId="45" xfId="42" applyFont="1" applyFill="1" applyBorder="1" applyAlignment="1" applyProtection="1">
      <alignment/>
      <protection locked="0"/>
    </xf>
    <xf numFmtId="43" fontId="2" fillId="0" borderId="45" xfId="42" applyFont="1" applyBorder="1" applyAlignment="1" applyProtection="1">
      <alignment/>
      <protection locked="0"/>
    </xf>
    <xf numFmtId="43" fontId="3" fillId="34" borderId="45" xfId="42" applyFont="1" applyFill="1" applyBorder="1" applyAlignment="1" applyProtection="1">
      <alignment/>
      <protection locked="0"/>
    </xf>
    <xf numFmtId="183" fontId="2" fillId="0" borderId="45" xfId="42" applyNumberFormat="1" applyFont="1" applyBorder="1" applyAlignment="1" applyProtection="1">
      <alignment/>
      <protection locked="0"/>
    </xf>
    <xf numFmtId="183" fontId="3" fillId="34" borderId="45" xfId="42" applyNumberFormat="1" applyFont="1" applyFill="1" applyBorder="1" applyAlignment="1" applyProtection="1">
      <alignment/>
      <protection locked="0"/>
    </xf>
    <xf numFmtId="183" fontId="2" fillId="34" borderId="45" xfId="42" applyNumberFormat="1" applyFont="1" applyFill="1" applyBorder="1" applyAlignment="1" applyProtection="1">
      <alignment/>
      <protection locked="0"/>
    </xf>
    <xf numFmtId="49" fontId="3" fillId="0" borderId="26" xfId="0" applyNumberFormat="1" applyFont="1" applyFill="1" applyBorder="1" applyAlignment="1" applyProtection="1">
      <alignment horizontal="center"/>
      <protection locked="0"/>
    </xf>
    <xf numFmtId="49" fontId="2" fillId="0" borderId="26" xfId="0" applyNumberFormat="1" applyFont="1" applyFill="1" applyBorder="1" applyAlignment="1" applyProtection="1">
      <alignment horizontal="center"/>
      <protection locked="0"/>
    </xf>
    <xf numFmtId="183" fontId="2" fillId="40" borderId="26" xfId="42" applyNumberFormat="1" applyFont="1" applyFill="1" applyBorder="1" applyAlignment="1" applyProtection="1">
      <alignment/>
      <protection locked="0"/>
    </xf>
    <xf numFmtId="183" fontId="2" fillId="0" borderId="26" xfId="42" applyNumberFormat="1" applyFont="1" applyBorder="1" applyAlignment="1" applyProtection="1">
      <alignment/>
      <protection locked="0"/>
    </xf>
    <xf numFmtId="183" fontId="3" fillId="40" borderId="52" xfId="42" applyNumberFormat="1" applyFont="1" applyFill="1" applyBorder="1" applyAlignment="1" applyProtection="1">
      <alignment/>
      <protection locked="0"/>
    </xf>
    <xf numFmtId="183" fontId="3" fillId="0" borderId="52" xfId="42" applyNumberFormat="1" applyFont="1" applyBorder="1" applyAlignment="1" applyProtection="1">
      <alignment/>
      <protection locked="0"/>
    </xf>
    <xf numFmtId="183" fontId="2" fillId="40" borderId="52" xfId="42" applyNumberFormat="1" applyFont="1" applyFill="1" applyBorder="1" applyAlignment="1" applyProtection="1">
      <alignment/>
      <protection locked="0"/>
    </xf>
    <xf numFmtId="183" fontId="2" fillId="0" borderId="52" xfId="42" applyNumberFormat="1" applyFont="1" applyBorder="1" applyAlignment="1" applyProtection="1">
      <alignment/>
      <protection locked="0"/>
    </xf>
    <xf numFmtId="183" fontId="2" fillId="0" borderId="60" xfId="42" applyNumberFormat="1" applyFont="1" applyBorder="1" applyAlignment="1" applyProtection="1">
      <alignment/>
      <protection locked="0"/>
    </xf>
    <xf numFmtId="183" fontId="2" fillId="40" borderId="27" xfId="42" applyNumberFormat="1" applyFont="1" applyFill="1" applyBorder="1" applyAlignment="1" applyProtection="1">
      <alignment/>
      <protection locked="0"/>
    </xf>
    <xf numFmtId="183" fontId="2" fillId="0" borderId="27" xfId="42" applyNumberFormat="1" applyFont="1" applyBorder="1" applyAlignment="1" applyProtection="1">
      <alignment/>
      <protection locked="0"/>
    </xf>
    <xf numFmtId="183" fontId="2" fillId="40" borderId="13" xfId="42" applyNumberFormat="1" applyFont="1" applyFill="1" applyBorder="1" applyAlignment="1" applyProtection="1">
      <alignment/>
      <protection locked="0"/>
    </xf>
    <xf numFmtId="183" fontId="2" fillId="0" borderId="13" xfId="42" applyNumberFormat="1" applyFont="1" applyBorder="1" applyAlignment="1" applyProtection="1">
      <alignment/>
      <protection locked="0"/>
    </xf>
    <xf numFmtId="183" fontId="3" fillId="0" borderId="45" xfId="42" applyNumberFormat="1" applyFont="1" applyBorder="1" applyAlignment="1" applyProtection="1">
      <alignment/>
      <protection locked="0"/>
    </xf>
    <xf numFmtId="183" fontId="2" fillId="0" borderId="53" xfId="42" applyNumberFormat="1" applyFont="1" applyFill="1" applyBorder="1" applyAlignment="1" applyProtection="1">
      <alignment/>
      <protection locked="0"/>
    </xf>
    <xf numFmtId="183" fontId="3" fillId="40" borderId="17" xfId="42" applyNumberFormat="1" applyFont="1" applyFill="1" applyBorder="1" applyAlignment="1" applyProtection="1">
      <alignment/>
      <protection locked="0"/>
    </xf>
    <xf numFmtId="183" fontId="3" fillId="35" borderId="17" xfId="42" applyNumberFormat="1" applyFont="1" applyFill="1" applyBorder="1" applyAlignment="1" applyProtection="1">
      <alignment/>
      <protection locked="0"/>
    </xf>
    <xf numFmtId="183" fontId="2" fillId="38" borderId="53" xfId="42" applyNumberFormat="1" applyFont="1" applyFill="1" applyBorder="1" applyAlignment="1" applyProtection="1">
      <alignment/>
      <protection locked="0"/>
    </xf>
    <xf numFmtId="183" fontId="2" fillId="40" borderId="52" xfId="42" applyNumberFormat="1" applyFont="1" applyFill="1" applyBorder="1" applyAlignment="1">
      <alignment/>
    </xf>
    <xf numFmtId="183" fontId="2" fillId="35" borderId="52" xfId="42" applyNumberFormat="1" applyFont="1" applyFill="1" applyBorder="1" applyAlignment="1">
      <alignment/>
    </xf>
    <xf numFmtId="183" fontId="2" fillId="40" borderId="60" xfId="42" applyNumberFormat="1" applyFont="1" applyFill="1" applyBorder="1" applyAlignment="1">
      <alignment/>
    </xf>
    <xf numFmtId="183" fontId="2" fillId="34" borderId="60" xfId="42" applyNumberFormat="1" applyFont="1" applyFill="1" applyBorder="1" applyAlignment="1">
      <alignment/>
    </xf>
    <xf numFmtId="183" fontId="2" fillId="40" borderId="45" xfId="42" applyNumberFormat="1" applyFont="1" applyFill="1" applyBorder="1" applyAlignment="1">
      <alignment/>
    </xf>
    <xf numFmtId="183" fontId="3" fillId="40" borderId="45" xfId="42" applyNumberFormat="1" applyFont="1" applyFill="1" applyBorder="1" applyAlignment="1" applyProtection="1">
      <alignment/>
      <protection locked="0"/>
    </xf>
    <xf numFmtId="183" fontId="3" fillId="35" borderId="45" xfId="42" applyNumberFormat="1" applyFont="1" applyFill="1" applyBorder="1" applyAlignment="1" applyProtection="1">
      <alignment/>
      <protection locked="0"/>
    </xf>
    <xf numFmtId="183" fontId="3" fillId="0" borderId="45" xfId="42" applyNumberFormat="1" applyFont="1" applyFill="1" applyBorder="1" applyAlignment="1" applyProtection="1">
      <alignment/>
      <protection locked="0"/>
    </xf>
    <xf numFmtId="183" fontId="3" fillId="40" borderId="48" xfId="42" applyNumberFormat="1" applyFont="1" applyFill="1" applyBorder="1" applyAlignment="1" applyProtection="1">
      <alignment/>
      <protection locked="0"/>
    </xf>
    <xf numFmtId="183" fontId="3" fillId="0" borderId="48" xfId="42" applyNumberFormat="1" applyFont="1" applyFill="1" applyBorder="1" applyAlignment="1" applyProtection="1">
      <alignment/>
      <protection locked="0"/>
    </xf>
    <xf numFmtId="43" fontId="2" fillId="40" borderId="17" xfId="42" applyFont="1" applyFill="1" applyBorder="1" applyAlignment="1">
      <alignment/>
    </xf>
    <xf numFmtId="43" fontId="2" fillId="35" borderId="20" xfId="42" applyFont="1" applyFill="1" applyBorder="1" applyAlignment="1">
      <alignment/>
    </xf>
    <xf numFmtId="183" fontId="7" fillId="35" borderId="11" xfId="42" applyNumberFormat="1" applyFont="1" applyFill="1" applyBorder="1" applyAlignment="1">
      <alignment/>
    </xf>
    <xf numFmtId="183" fontId="3" fillId="34" borderId="42" xfId="42" applyNumberFormat="1" applyFont="1" applyFill="1" applyBorder="1" applyAlignment="1" applyProtection="1">
      <alignment/>
      <protection locked="0"/>
    </xf>
    <xf numFmtId="43" fontId="2" fillId="0" borderId="42" xfId="42" applyFont="1" applyFill="1" applyBorder="1" applyAlignment="1" applyProtection="1">
      <alignment/>
      <protection locked="0"/>
    </xf>
    <xf numFmtId="179" fontId="2" fillId="0" borderId="44" xfId="42" applyNumberFormat="1" applyFont="1" applyBorder="1" applyAlignment="1" applyProtection="1">
      <alignment/>
      <protection locked="0"/>
    </xf>
    <xf numFmtId="43" fontId="3" fillId="0" borderId="45" xfId="42" applyFont="1" applyFill="1" applyBorder="1" applyAlignment="1" applyProtection="1">
      <alignment horizontal="center"/>
      <protection locked="0"/>
    </xf>
    <xf numFmtId="0" fontId="2" fillId="0" borderId="35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43" fontId="3" fillId="0" borderId="53" xfId="42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2" fillId="0" borderId="64" xfId="0" applyFont="1" applyFill="1" applyBorder="1" applyAlignment="1" applyProtection="1">
      <alignment/>
      <protection locked="0"/>
    </xf>
    <xf numFmtId="182" fontId="3" fillId="0" borderId="52" xfId="42" applyNumberFormat="1" applyFont="1" applyFill="1" applyBorder="1" applyAlignment="1" applyProtection="1">
      <alignment horizontal="center"/>
      <protection locked="0"/>
    </xf>
    <xf numFmtId="179" fontId="2" fillId="0" borderId="69" xfId="42" applyNumberFormat="1" applyFont="1" applyBorder="1" applyAlignment="1" applyProtection="1">
      <alignment/>
      <protection locked="0"/>
    </xf>
    <xf numFmtId="0" fontId="2" fillId="0" borderId="64" xfId="0" applyFont="1" applyBorder="1" applyAlignment="1" applyProtection="1">
      <alignment/>
      <protection locked="0"/>
    </xf>
    <xf numFmtId="0" fontId="2" fillId="0" borderId="51" xfId="0" applyFont="1" applyBorder="1" applyAlignment="1" applyProtection="1">
      <alignment/>
      <protection locked="0"/>
    </xf>
    <xf numFmtId="0" fontId="3" fillId="35" borderId="32" xfId="0" applyFont="1" applyFill="1" applyBorder="1" applyAlignment="1">
      <alignment horizontal="right"/>
    </xf>
    <xf numFmtId="0" fontId="3" fillId="35" borderId="18" xfId="0" applyFont="1" applyFill="1" applyBorder="1" applyAlignment="1">
      <alignment/>
    </xf>
    <xf numFmtId="179" fontId="3" fillId="35" borderId="18" xfId="42" applyNumberFormat="1" applyFont="1" applyFill="1" applyBorder="1" applyAlignment="1">
      <alignment/>
    </xf>
    <xf numFmtId="0" fontId="3" fillId="35" borderId="32" xfId="0" applyFont="1" applyFill="1" applyBorder="1" applyAlignment="1">
      <alignment/>
    </xf>
    <xf numFmtId="179" fontId="3" fillId="35" borderId="17" xfId="0" applyNumberFormat="1" applyFont="1" applyFill="1" applyBorder="1" applyAlignment="1" applyProtection="1">
      <alignment/>
      <protection hidden="1"/>
    </xf>
    <xf numFmtId="43" fontId="3" fillId="0" borderId="25" xfId="42" applyFont="1" applyFill="1" applyBorder="1" applyAlignment="1" applyProtection="1">
      <alignment/>
      <protection locked="0"/>
    </xf>
    <xf numFmtId="179" fontId="3" fillId="0" borderId="27" xfId="0" applyNumberFormat="1" applyFont="1" applyFill="1" applyBorder="1" applyAlignment="1" applyProtection="1">
      <alignment/>
      <protection locked="0"/>
    </xf>
    <xf numFmtId="179" fontId="2" fillId="0" borderId="32" xfId="0" applyNumberFormat="1" applyFont="1" applyBorder="1" applyAlignment="1" applyProtection="1">
      <alignment/>
      <protection locked="0"/>
    </xf>
    <xf numFmtId="179" fontId="3" fillId="35" borderId="20" xfId="42" applyNumberFormat="1" applyFont="1" applyFill="1" applyBorder="1" applyAlignment="1">
      <alignment/>
    </xf>
    <xf numFmtId="179" fontId="2" fillId="0" borderId="44" xfId="42" applyNumberFormat="1" applyFont="1" applyBorder="1" applyAlignment="1">
      <alignment/>
    </xf>
    <xf numFmtId="179" fontId="2" fillId="0" borderId="27" xfId="42" applyNumberFormat="1" applyFont="1" applyFill="1" applyBorder="1" applyAlignment="1" applyProtection="1">
      <alignment/>
      <protection locked="0"/>
    </xf>
    <xf numFmtId="183" fontId="2" fillId="0" borderId="35" xfId="42" applyNumberFormat="1" applyFont="1" applyBorder="1" applyAlignment="1" applyProtection="1">
      <alignment/>
      <protection locked="0"/>
    </xf>
    <xf numFmtId="183" fontId="2" fillId="0" borderId="12" xfId="42" applyNumberFormat="1" applyFont="1" applyBorder="1" applyAlignment="1" applyProtection="1">
      <alignment horizontal="center"/>
      <protection locked="0"/>
    </xf>
    <xf numFmtId="183" fontId="2" fillId="0" borderId="16" xfId="42" applyNumberFormat="1" applyFont="1" applyBorder="1" applyAlignment="1" applyProtection="1">
      <alignment horizontal="center"/>
      <protection locked="0"/>
    </xf>
    <xf numFmtId="183" fontId="2" fillId="0" borderId="0" xfId="42" applyNumberFormat="1" applyFont="1" applyBorder="1" applyAlignment="1" applyProtection="1">
      <alignment horizontal="center"/>
      <protection locked="0"/>
    </xf>
    <xf numFmtId="179" fontId="2" fillId="0" borderId="35" xfId="42" applyNumberFormat="1" applyFont="1" applyBorder="1" applyAlignment="1" applyProtection="1">
      <alignment/>
      <protection locked="0"/>
    </xf>
    <xf numFmtId="0" fontId="3" fillId="0" borderId="52" xfId="0" applyFont="1" applyFill="1" applyBorder="1" applyAlignment="1" applyProtection="1">
      <alignment horizontal="left"/>
      <protection locked="0"/>
    </xf>
    <xf numFmtId="0" fontId="2" fillId="0" borderId="52" xfId="0" applyFont="1" applyFill="1" applyBorder="1" applyAlignment="1" applyProtection="1">
      <alignment horizontal="left"/>
      <protection locked="0"/>
    </xf>
    <xf numFmtId="183" fontId="2" fillId="0" borderId="53" xfId="42" applyNumberFormat="1" applyFont="1" applyBorder="1" applyAlignment="1" applyProtection="1">
      <alignment/>
      <protection locked="0"/>
    </xf>
    <xf numFmtId="183" fontId="3" fillId="35" borderId="52" xfId="42" applyNumberFormat="1" applyFont="1" applyFill="1" applyBorder="1" applyAlignment="1">
      <alignment/>
    </xf>
    <xf numFmtId="0" fontId="2" fillId="39" borderId="21" xfId="0" applyFont="1" applyFill="1" applyBorder="1" applyAlignment="1">
      <alignment/>
    </xf>
    <xf numFmtId="43" fontId="2" fillId="0" borderId="57" xfId="42" applyFont="1" applyBorder="1" applyAlignment="1" applyProtection="1">
      <alignment/>
      <protection hidden="1"/>
    </xf>
    <xf numFmtId="43" fontId="2" fillId="36" borderId="58" xfId="42" applyFont="1" applyFill="1" applyBorder="1" applyAlignment="1" applyProtection="1">
      <alignment horizontal="center"/>
      <protection hidden="1"/>
    </xf>
    <xf numFmtId="43" fontId="2" fillId="36" borderId="39" xfId="42" applyFont="1" applyFill="1" applyBorder="1" applyAlignment="1" applyProtection="1">
      <alignment horizontal="center"/>
      <protection hidden="1"/>
    </xf>
    <xf numFmtId="43" fontId="3" fillId="35" borderId="22" xfId="42" applyFont="1" applyFill="1" applyBorder="1" applyAlignment="1" applyProtection="1">
      <alignment/>
      <protection locked="0"/>
    </xf>
    <xf numFmtId="43" fontId="3" fillId="35" borderId="42" xfId="0" applyNumberFormat="1" applyFont="1" applyFill="1" applyBorder="1" applyAlignment="1" applyProtection="1">
      <alignment/>
      <protection locked="0"/>
    </xf>
    <xf numFmtId="179" fontId="2" fillId="0" borderId="66" xfId="42" applyNumberFormat="1" applyFont="1" applyFill="1" applyBorder="1" applyAlignment="1" applyProtection="1">
      <alignment horizontal="center"/>
      <protection locked="0"/>
    </xf>
    <xf numFmtId="0" fontId="3" fillId="0" borderId="35" xfId="0" applyFont="1" applyFill="1" applyBorder="1" applyAlignment="1" applyProtection="1">
      <alignment/>
      <protection locked="0"/>
    </xf>
    <xf numFmtId="0" fontId="2" fillId="0" borderId="70" xfId="0" applyFont="1" applyBorder="1" applyAlignment="1" applyProtection="1">
      <alignment/>
      <protection locked="0"/>
    </xf>
    <xf numFmtId="0" fontId="2" fillId="0" borderId="48" xfId="0" applyFont="1" applyFill="1" applyBorder="1" applyAlignment="1" applyProtection="1">
      <alignment/>
      <protection locked="0"/>
    </xf>
    <xf numFmtId="0" fontId="2" fillId="0" borderId="28" xfId="0" applyFont="1" applyFill="1" applyBorder="1" applyAlignment="1" applyProtection="1">
      <alignment/>
      <protection locked="0"/>
    </xf>
    <xf numFmtId="0" fontId="2" fillId="0" borderId="29" xfId="0" applyFont="1" applyFill="1" applyBorder="1" applyAlignment="1" applyProtection="1">
      <alignment/>
      <protection locked="0"/>
    </xf>
    <xf numFmtId="182" fontId="3" fillId="0" borderId="13" xfId="42" applyNumberFormat="1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/>
      <protection locked="0"/>
    </xf>
    <xf numFmtId="0" fontId="8" fillId="0" borderId="26" xfId="0" applyFont="1" applyFill="1" applyBorder="1" applyAlignment="1">
      <alignment/>
    </xf>
    <xf numFmtId="0" fontId="2" fillId="0" borderId="26" xfId="0" applyFont="1" applyBorder="1" applyAlignment="1" applyProtection="1">
      <alignment/>
      <protection locked="0"/>
    </xf>
    <xf numFmtId="182" fontId="2" fillId="0" borderId="21" xfId="42" applyNumberFormat="1" applyFont="1" applyFill="1" applyBorder="1" applyAlignment="1" applyProtection="1">
      <alignment horizontal="center"/>
      <protection locked="0"/>
    </xf>
    <xf numFmtId="179" fontId="3" fillId="33" borderId="14" xfId="42" applyNumberFormat="1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2" fillId="35" borderId="22" xfId="0" applyFont="1" applyFill="1" applyBorder="1" applyAlignment="1" applyProtection="1">
      <alignment/>
      <protection locked="0"/>
    </xf>
    <xf numFmtId="43" fontId="3" fillId="35" borderId="42" xfId="42" applyFont="1" applyFill="1" applyBorder="1" applyAlignment="1" applyProtection="1">
      <alignment/>
      <protection locked="0"/>
    </xf>
    <xf numFmtId="183" fontId="3" fillId="35" borderId="17" xfId="42" applyNumberFormat="1" applyFont="1" applyFill="1" applyBorder="1" applyAlignment="1">
      <alignment/>
    </xf>
    <xf numFmtId="183" fontId="3" fillId="35" borderId="20" xfId="42" applyNumberFormat="1" applyFont="1" applyFill="1" applyBorder="1" applyAlignment="1">
      <alignment/>
    </xf>
    <xf numFmtId="183" fontId="2" fillId="35" borderId="57" xfId="42" applyNumberFormat="1" applyFont="1" applyFill="1" applyBorder="1" applyAlignment="1" applyProtection="1">
      <alignment/>
      <protection locked="0"/>
    </xf>
    <xf numFmtId="0" fontId="2" fillId="39" borderId="19" xfId="0" applyFont="1" applyFill="1" applyBorder="1" applyAlignment="1">
      <alignment/>
    </xf>
    <xf numFmtId="183" fontId="2" fillId="0" borderId="66" xfId="42" applyNumberFormat="1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/>
      <protection locked="0"/>
    </xf>
    <xf numFmtId="43" fontId="3" fillId="0" borderId="45" xfId="42" applyNumberFormat="1" applyFont="1" applyFill="1" applyBorder="1" applyAlignment="1" applyProtection="1">
      <alignment horizontal="center"/>
      <protection locked="0"/>
    </xf>
    <xf numFmtId="179" fontId="2" fillId="0" borderId="44" xfId="42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179" fontId="2" fillId="0" borderId="29" xfId="42" applyNumberFormat="1" applyFont="1" applyFill="1" applyBorder="1" applyAlignment="1" applyProtection="1">
      <alignment/>
      <protection locked="0"/>
    </xf>
    <xf numFmtId="43" fontId="3" fillId="0" borderId="53" xfId="42" applyNumberFormat="1" applyFont="1" applyFill="1" applyBorder="1" applyAlignment="1" applyProtection="1">
      <alignment horizontal="center"/>
      <protection locked="0"/>
    </xf>
    <xf numFmtId="43" fontId="2" fillId="0" borderId="52" xfId="42" applyFont="1" applyBorder="1" applyAlignment="1" applyProtection="1">
      <alignment/>
      <protection locked="0"/>
    </xf>
    <xf numFmtId="43" fontId="3" fillId="35" borderId="18" xfId="42" applyFont="1" applyFill="1" applyBorder="1" applyAlignment="1">
      <alignment/>
    </xf>
    <xf numFmtId="43" fontId="3" fillId="35" borderId="32" xfId="42" applyFont="1" applyFill="1" applyBorder="1" applyAlignment="1">
      <alignment/>
    </xf>
    <xf numFmtId="43" fontId="2" fillId="33" borderId="17" xfId="42" applyFont="1" applyFill="1" applyBorder="1" applyAlignment="1">
      <alignment/>
    </xf>
    <xf numFmtId="43" fontId="3" fillId="35" borderId="45" xfId="42" applyFont="1" applyFill="1" applyBorder="1" applyAlignment="1" applyProtection="1">
      <alignment/>
      <protection locked="0"/>
    </xf>
    <xf numFmtId="183" fontId="2" fillId="0" borderId="45" xfId="42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35" xfId="0" applyFont="1" applyBorder="1" applyAlignment="1" applyProtection="1">
      <alignment/>
      <protection locked="0"/>
    </xf>
    <xf numFmtId="43" fontId="3" fillId="0" borderId="13" xfId="42" applyNumberFormat="1" applyFont="1" applyFill="1" applyBorder="1" applyAlignment="1" applyProtection="1">
      <alignment horizontal="center"/>
      <protection locked="0"/>
    </xf>
    <xf numFmtId="179" fontId="2" fillId="34" borderId="29" xfId="42" applyNumberFormat="1" applyFont="1" applyFill="1" applyBorder="1" applyAlignment="1" applyProtection="1">
      <alignment/>
      <protection locked="0"/>
    </xf>
    <xf numFmtId="182" fontId="3" fillId="0" borderId="51" xfId="42" applyNumberFormat="1" applyFont="1" applyFill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/>
      <protection locked="0"/>
    </xf>
    <xf numFmtId="0" fontId="2" fillId="0" borderId="38" xfId="0" applyFont="1" applyBorder="1" applyAlignment="1" applyProtection="1">
      <alignment/>
      <protection locked="0"/>
    </xf>
    <xf numFmtId="183" fontId="3" fillId="35" borderId="32" xfId="0" applyNumberFormat="1" applyFont="1" applyFill="1" applyBorder="1" applyAlignment="1">
      <alignment horizontal="right"/>
    </xf>
    <xf numFmtId="0" fontId="3" fillId="35" borderId="53" xfId="0" applyFont="1" applyFill="1" applyBorder="1" applyAlignment="1" applyProtection="1">
      <alignment/>
      <protection locked="0"/>
    </xf>
    <xf numFmtId="183" fontId="3" fillId="35" borderId="15" xfId="42" applyNumberFormat="1" applyFont="1" applyFill="1" applyBorder="1" applyAlignment="1" applyProtection="1">
      <alignment/>
      <protection locked="0"/>
    </xf>
    <xf numFmtId="183" fontId="3" fillId="35" borderId="53" xfId="42" applyNumberFormat="1" applyFont="1" applyFill="1" applyBorder="1" applyAlignment="1" applyProtection="1">
      <alignment/>
      <protection locked="0"/>
    </xf>
    <xf numFmtId="183" fontId="3" fillId="35" borderId="60" xfId="42" applyNumberFormat="1" applyFont="1" applyFill="1" applyBorder="1" applyAlignment="1" applyProtection="1">
      <alignment/>
      <protection locked="0"/>
    </xf>
    <xf numFmtId="183" fontId="3" fillId="35" borderId="48" xfId="42" applyNumberFormat="1" applyFont="1" applyFill="1" applyBorder="1" applyAlignment="1" applyProtection="1">
      <alignment/>
      <protection locked="0"/>
    </xf>
    <xf numFmtId="43" fontId="2" fillId="0" borderId="26" xfId="42" applyFont="1" applyBorder="1" applyAlignment="1" applyProtection="1">
      <alignment/>
      <protection locked="0"/>
    </xf>
    <xf numFmtId="43" fontId="3" fillId="0" borderId="52" xfId="42" applyFont="1" applyBorder="1" applyAlignment="1" applyProtection="1">
      <alignment/>
      <protection locked="0"/>
    </xf>
    <xf numFmtId="43" fontId="2" fillId="0" borderId="13" xfId="42" applyFont="1" applyBorder="1" applyAlignment="1" applyProtection="1">
      <alignment/>
      <protection locked="0"/>
    </xf>
    <xf numFmtId="43" fontId="3" fillId="0" borderId="45" xfId="42" applyFont="1" applyBorder="1" applyAlignment="1" applyProtection="1">
      <alignment/>
      <protection locked="0"/>
    </xf>
    <xf numFmtId="43" fontId="2" fillId="0" borderId="53" xfId="42" applyFont="1" applyBorder="1" applyAlignment="1" applyProtection="1">
      <alignment/>
      <protection locked="0"/>
    </xf>
    <xf numFmtId="43" fontId="3" fillId="35" borderId="17" xfId="42" applyFont="1" applyFill="1" applyBorder="1" applyAlignment="1" applyProtection="1">
      <alignment/>
      <protection locked="0"/>
    </xf>
    <xf numFmtId="43" fontId="2" fillId="38" borderId="53" xfId="42" applyFont="1" applyFill="1" applyBorder="1" applyAlignment="1" applyProtection="1">
      <alignment/>
      <protection locked="0"/>
    </xf>
    <xf numFmtId="43" fontId="2" fillId="35" borderId="52" xfId="42" applyFont="1" applyFill="1" applyBorder="1" applyAlignment="1">
      <alignment/>
    </xf>
    <xf numFmtId="43" fontId="2" fillId="34" borderId="60" xfId="42" applyFont="1" applyFill="1" applyBorder="1" applyAlignment="1">
      <alignment/>
    </xf>
    <xf numFmtId="43" fontId="2" fillId="34" borderId="45" xfId="42" applyFont="1" applyFill="1" applyBorder="1" applyAlignment="1">
      <alignment/>
    </xf>
    <xf numFmtId="43" fontId="2" fillId="38" borderId="45" xfId="42" applyFont="1" applyFill="1" applyBorder="1" applyAlignment="1">
      <alignment/>
    </xf>
    <xf numFmtId="0" fontId="3" fillId="33" borderId="52" xfId="0" applyFont="1" applyFill="1" applyBorder="1" applyAlignment="1" applyProtection="1">
      <alignment horizontal="center" vertical="center"/>
      <protection locked="0"/>
    </xf>
    <xf numFmtId="49" fontId="3" fillId="33" borderId="52" xfId="0" applyNumberFormat="1" applyFont="1" applyFill="1" applyBorder="1" applyAlignment="1" applyProtection="1">
      <alignment horizontal="center"/>
      <protection locked="0"/>
    </xf>
    <xf numFmtId="0" fontId="3" fillId="33" borderId="45" xfId="0" applyFont="1" applyFill="1" applyBorder="1" applyAlignment="1" applyProtection="1">
      <alignment wrapText="1"/>
      <protection locked="0"/>
    </xf>
    <xf numFmtId="183" fontId="3" fillId="33" borderId="45" xfId="42" applyNumberFormat="1" applyFont="1" applyFill="1" applyBorder="1" applyAlignment="1" applyProtection="1">
      <alignment/>
      <protection locked="0"/>
    </xf>
    <xf numFmtId="43" fontId="2" fillId="33" borderId="45" xfId="42" applyFont="1" applyFill="1" applyBorder="1" applyAlignment="1" applyProtection="1">
      <alignment/>
      <protection locked="0"/>
    </xf>
    <xf numFmtId="43" fontId="3" fillId="39" borderId="45" xfId="42" applyFont="1" applyFill="1" applyBorder="1" applyAlignment="1" applyProtection="1">
      <alignment/>
      <protection locked="0"/>
    </xf>
    <xf numFmtId="43" fontId="2" fillId="39" borderId="45" xfId="42" applyFont="1" applyFill="1" applyBorder="1" applyAlignment="1" applyProtection="1">
      <alignment/>
      <protection locked="0"/>
    </xf>
    <xf numFmtId="43" fontId="3" fillId="0" borderId="48" xfId="42" applyFont="1" applyFill="1" applyBorder="1" applyAlignment="1" applyProtection="1">
      <alignment/>
      <protection locked="0"/>
    </xf>
    <xf numFmtId="43" fontId="2" fillId="0" borderId="44" xfId="42" applyFont="1" applyFill="1" applyBorder="1" applyAlignment="1" applyProtection="1">
      <alignment/>
      <protection locked="0"/>
    </xf>
    <xf numFmtId="43" fontId="3" fillId="35" borderId="53" xfId="42" applyFont="1" applyFill="1" applyBorder="1" applyAlignment="1" applyProtection="1">
      <alignment/>
      <protection locked="0"/>
    </xf>
    <xf numFmtId="43" fontId="3" fillId="35" borderId="15" xfId="42" applyFont="1" applyFill="1" applyBorder="1" applyAlignment="1" applyProtection="1">
      <alignment/>
      <protection locked="0"/>
    </xf>
    <xf numFmtId="43" fontId="3" fillId="35" borderId="60" xfId="42" applyFont="1" applyFill="1" applyBorder="1" applyAlignment="1" applyProtection="1">
      <alignment/>
      <protection locked="0"/>
    </xf>
    <xf numFmtId="43" fontId="3" fillId="35" borderId="48" xfId="42" applyFont="1" applyFill="1" applyBorder="1" applyAlignment="1" applyProtection="1">
      <alignment/>
      <protection locked="0"/>
    </xf>
    <xf numFmtId="43" fontId="2" fillId="38" borderId="14" xfId="42" applyFont="1" applyFill="1" applyBorder="1" applyAlignment="1">
      <alignment/>
    </xf>
    <xf numFmtId="43" fontId="2" fillId="38" borderId="20" xfId="42" applyFont="1" applyFill="1" applyBorder="1" applyAlignment="1">
      <alignment/>
    </xf>
    <xf numFmtId="43" fontId="2" fillId="38" borderId="19" xfId="42" applyFont="1" applyFill="1" applyBorder="1" applyAlignment="1">
      <alignment/>
    </xf>
    <xf numFmtId="179" fontId="2" fillId="0" borderId="69" xfId="42" applyNumberFormat="1" applyFont="1" applyBorder="1" applyAlignment="1" applyProtection="1">
      <alignment horizontal="center"/>
      <protection locked="0"/>
    </xf>
    <xf numFmtId="43" fontId="3" fillId="35" borderId="17" xfId="42" applyFont="1" applyFill="1" applyBorder="1" applyAlignment="1" applyProtection="1">
      <alignment/>
      <protection hidden="1"/>
    </xf>
    <xf numFmtId="0" fontId="3" fillId="0" borderId="17" xfId="0" applyFont="1" applyFill="1" applyBorder="1" applyAlignment="1" applyProtection="1">
      <alignment horizontal="center"/>
      <protection locked="0"/>
    </xf>
    <xf numFmtId="183" fontId="2" fillId="0" borderId="22" xfId="0" applyNumberFormat="1" applyFont="1" applyFill="1" applyBorder="1" applyAlignment="1" applyProtection="1">
      <alignment/>
      <protection locked="0"/>
    </xf>
    <xf numFmtId="183" fontId="2" fillId="35" borderId="17" xfId="0" applyNumberFormat="1" applyFont="1" applyFill="1" applyBorder="1" applyAlignment="1" applyProtection="1">
      <alignment/>
      <protection locked="0"/>
    </xf>
    <xf numFmtId="183" fontId="2" fillId="0" borderId="60" xfId="0" applyNumberFormat="1" applyFont="1" applyFill="1" applyBorder="1" applyAlignment="1" applyProtection="1">
      <alignment/>
      <protection locked="0"/>
    </xf>
    <xf numFmtId="183" fontId="2" fillId="0" borderId="45" xfId="0" applyNumberFormat="1" applyFont="1" applyFill="1" applyBorder="1" applyAlignment="1" applyProtection="1">
      <alignment/>
      <protection locked="0"/>
    </xf>
    <xf numFmtId="183" fontId="2" fillId="0" borderId="48" xfId="0" applyNumberFormat="1" applyFont="1" applyFill="1" applyBorder="1" applyAlignment="1" applyProtection="1">
      <alignment/>
      <protection locked="0"/>
    </xf>
    <xf numFmtId="183" fontId="2" fillId="0" borderId="42" xfId="0" applyNumberFormat="1" applyFont="1" applyFill="1" applyBorder="1" applyAlignment="1" applyProtection="1">
      <alignment/>
      <protection locked="0"/>
    </xf>
    <xf numFmtId="179" fontId="3" fillId="0" borderId="45" xfId="0" applyNumberFormat="1" applyFont="1" applyFill="1" applyBorder="1" applyAlignment="1" applyProtection="1">
      <alignment/>
      <protection locked="0"/>
    </xf>
    <xf numFmtId="183" fontId="2" fillId="0" borderId="53" xfId="0" applyNumberFormat="1" applyFont="1" applyFill="1" applyBorder="1" applyAlignment="1" applyProtection="1">
      <alignment/>
      <protection locked="0"/>
    </xf>
    <xf numFmtId="183" fontId="2" fillId="0" borderId="15" xfId="42" applyNumberFormat="1" applyFont="1" applyFill="1" applyBorder="1" applyAlignment="1" applyProtection="1">
      <alignment/>
      <protection locked="0"/>
    </xf>
    <xf numFmtId="183" fontId="2" fillId="0" borderId="48" xfId="42" applyNumberFormat="1" applyFont="1" applyFill="1" applyBorder="1" applyAlignment="1" applyProtection="1">
      <alignment/>
      <protection locked="0"/>
    </xf>
    <xf numFmtId="4" fontId="3" fillId="0" borderId="47" xfId="42" applyNumberFormat="1" applyFont="1" applyFill="1" applyBorder="1" applyAlignment="1" applyProtection="1">
      <alignment horizontal="center"/>
      <protection locked="0"/>
    </xf>
    <xf numFmtId="183" fontId="2" fillId="0" borderId="37" xfId="42" applyNumberFormat="1" applyFont="1" applyFill="1" applyBorder="1" applyAlignment="1" applyProtection="1">
      <alignment/>
      <protection locked="0"/>
    </xf>
    <xf numFmtId="179" fontId="2" fillId="0" borderId="38" xfId="42" applyNumberFormat="1" applyFont="1" applyFill="1" applyBorder="1" applyAlignment="1" applyProtection="1">
      <alignment/>
      <protection locked="0"/>
    </xf>
    <xf numFmtId="0" fontId="2" fillId="0" borderId="43" xfId="0" applyFont="1" applyBorder="1" applyAlignment="1" applyProtection="1">
      <alignment/>
      <protection locked="0"/>
    </xf>
    <xf numFmtId="0" fontId="2" fillId="0" borderId="66" xfId="0" applyFont="1" applyFill="1" applyBorder="1" applyAlignment="1" applyProtection="1">
      <alignment/>
      <protection locked="0"/>
    </xf>
    <xf numFmtId="4" fontId="3" fillId="0" borderId="41" xfId="42" applyNumberFormat="1" applyFont="1" applyFill="1" applyBorder="1" applyAlignment="1" applyProtection="1">
      <alignment horizontal="center"/>
      <protection locked="0"/>
    </xf>
    <xf numFmtId="4" fontId="3" fillId="0" borderId="13" xfId="42" applyNumberFormat="1" applyFon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 applyProtection="1">
      <alignment wrapText="1"/>
      <protection locked="0"/>
    </xf>
    <xf numFmtId="0" fontId="2" fillId="0" borderId="52" xfId="0" applyFont="1" applyFill="1" applyBorder="1" applyAlignment="1" applyProtection="1">
      <alignment horizontal="right"/>
      <protection locked="0"/>
    </xf>
    <xf numFmtId="4" fontId="3" fillId="0" borderId="70" xfId="42" applyNumberFormat="1" applyFont="1" applyFill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/>
      <protection locked="0"/>
    </xf>
    <xf numFmtId="0" fontId="3" fillId="0" borderId="28" xfId="0" applyFont="1" applyFill="1" applyBorder="1" applyAlignment="1" applyProtection="1">
      <alignment/>
      <protection locked="0"/>
    </xf>
    <xf numFmtId="0" fontId="2" fillId="40" borderId="52" xfId="0" applyFont="1" applyFill="1" applyBorder="1" applyAlignment="1" applyProtection="1">
      <alignment/>
      <protection locked="0"/>
    </xf>
    <xf numFmtId="0" fontId="2" fillId="40" borderId="13" xfId="0" applyFont="1" applyFill="1" applyBorder="1" applyAlignment="1" applyProtection="1">
      <alignment/>
      <protection locked="0"/>
    </xf>
    <xf numFmtId="4" fontId="3" fillId="0" borderId="45" xfId="42" applyNumberFormat="1" applyFont="1" applyFill="1" applyBorder="1" applyAlignment="1" applyProtection="1">
      <alignment horizontal="center"/>
      <protection locked="0"/>
    </xf>
    <xf numFmtId="0" fontId="2" fillId="34" borderId="46" xfId="0" applyFont="1" applyFill="1" applyBorder="1" applyAlignment="1" applyProtection="1">
      <alignment/>
      <protection locked="0"/>
    </xf>
    <xf numFmtId="183" fontId="3" fillId="35" borderId="14" xfId="0" applyNumberFormat="1" applyFont="1" applyFill="1" applyBorder="1" applyAlignment="1">
      <alignment/>
    </xf>
    <xf numFmtId="183" fontId="3" fillId="35" borderId="17" xfId="0" applyNumberFormat="1" applyFont="1" applyFill="1" applyBorder="1" applyAlignment="1">
      <alignment/>
    </xf>
    <xf numFmtId="179" fontId="3" fillId="40" borderId="25" xfId="0" applyNumberFormat="1" applyFont="1" applyFill="1" applyBorder="1" applyAlignment="1" applyProtection="1">
      <alignment/>
      <protection locked="0"/>
    </xf>
    <xf numFmtId="183" fontId="2" fillId="35" borderId="17" xfId="42" applyNumberFormat="1" applyFont="1" applyFill="1" applyBorder="1" applyAlignment="1">
      <alignment/>
    </xf>
    <xf numFmtId="43" fontId="3" fillId="40" borderId="20" xfId="42" applyFont="1" applyFill="1" applyBorder="1" applyAlignment="1">
      <alignment/>
    </xf>
    <xf numFmtId="179" fontId="2" fillId="0" borderId="45" xfId="42" applyNumberFormat="1" applyFont="1" applyBorder="1" applyAlignment="1" applyProtection="1">
      <alignment/>
      <protection locked="0"/>
    </xf>
    <xf numFmtId="183" fontId="2" fillId="0" borderId="26" xfId="42" applyNumberFormat="1" applyFont="1" applyBorder="1" applyAlignment="1" applyProtection="1">
      <alignment horizontal="right"/>
      <protection locked="0"/>
    </xf>
    <xf numFmtId="183" fontId="2" fillId="0" borderId="13" xfId="42" applyNumberFormat="1" applyFont="1" applyBorder="1" applyAlignment="1" applyProtection="1">
      <alignment horizontal="right"/>
      <protection locked="0"/>
    </xf>
    <xf numFmtId="179" fontId="2" fillId="42" borderId="45" xfId="42" applyNumberFormat="1" applyFont="1" applyFill="1" applyBorder="1" applyAlignment="1" applyProtection="1">
      <alignment/>
      <protection locked="0"/>
    </xf>
    <xf numFmtId="183" fontId="2" fillId="0" borderId="29" xfId="42" applyNumberFormat="1" applyFont="1" applyBorder="1" applyAlignment="1" applyProtection="1">
      <alignment/>
      <protection locked="0"/>
    </xf>
    <xf numFmtId="43" fontId="2" fillId="35" borderId="53" xfId="42" applyFont="1" applyFill="1" applyBorder="1" applyAlignment="1" applyProtection="1">
      <alignment/>
      <protection locked="0"/>
    </xf>
    <xf numFmtId="43" fontId="2" fillId="0" borderId="35" xfId="42" applyFont="1" applyFill="1" applyBorder="1" applyAlignment="1" applyProtection="1">
      <alignment/>
      <protection locked="0"/>
    </xf>
    <xf numFmtId="179" fontId="2" fillId="0" borderId="27" xfId="0" applyNumberFormat="1" applyFont="1" applyFill="1" applyBorder="1" applyAlignment="1" applyProtection="1">
      <alignment/>
      <protection locked="0"/>
    </xf>
    <xf numFmtId="4" fontId="3" fillId="0" borderId="42" xfId="42" applyNumberFormat="1" applyFont="1" applyFill="1" applyBorder="1" applyAlignment="1" applyProtection="1">
      <alignment horizontal="center"/>
      <protection locked="0"/>
    </xf>
    <xf numFmtId="0" fontId="2" fillId="0" borderId="52" xfId="0" applyFont="1" applyFill="1" applyBorder="1" applyAlignment="1" applyProtection="1">
      <alignment/>
      <protection locked="0"/>
    </xf>
    <xf numFmtId="0" fontId="3" fillId="0" borderId="34" xfId="0" applyFont="1" applyBorder="1" applyAlignment="1" applyProtection="1">
      <alignment/>
      <protection locked="0"/>
    </xf>
    <xf numFmtId="182" fontId="2" fillId="0" borderId="32" xfId="42" applyNumberFormat="1" applyFont="1" applyFill="1" applyBorder="1" applyAlignment="1" applyProtection="1">
      <alignment horizontal="center"/>
      <protection locked="0"/>
    </xf>
    <xf numFmtId="0" fontId="2" fillId="0" borderId="46" xfId="0" applyFont="1" applyFill="1" applyBorder="1" applyAlignment="1" applyProtection="1">
      <alignment/>
      <protection locked="0"/>
    </xf>
    <xf numFmtId="183" fontId="2" fillId="0" borderId="38" xfId="42" applyNumberFormat="1" applyFont="1" applyFill="1" applyBorder="1" applyAlignment="1" applyProtection="1">
      <alignment/>
      <protection locked="0"/>
    </xf>
    <xf numFmtId="43" fontId="2" fillId="0" borderId="38" xfId="42" applyFont="1" applyBorder="1" applyAlignment="1" applyProtection="1">
      <alignment/>
      <protection locked="0"/>
    </xf>
    <xf numFmtId="43" fontId="3" fillId="0" borderId="35" xfId="42" applyFont="1" applyFill="1" applyBorder="1" applyAlignment="1" applyProtection="1">
      <alignment/>
      <protection locked="0"/>
    </xf>
    <xf numFmtId="183" fontId="3" fillId="0" borderId="13" xfId="42" applyNumberFormat="1" applyFont="1" applyBorder="1" applyAlignment="1" applyProtection="1">
      <alignment horizontal="center"/>
      <protection locked="0"/>
    </xf>
    <xf numFmtId="186" fontId="2" fillId="0" borderId="48" xfId="0" applyNumberFormat="1" applyFont="1" applyBorder="1" applyAlignment="1" applyProtection="1">
      <alignment/>
      <protection locked="0"/>
    </xf>
    <xf numFmtId="43" fontId="2" fillId="0" borderId="38" xfId="42" applyNumberFormat="1" applyFont="1" applyFill="1" applyBorder="1" applyAlignment="1" applyProtection="1">
      <alignment/>
      <protection locked="0"/>
    </xf>
    <xf numFmtId="43" fontId="2" fillId="0" borderId="38" xfId="42" applyNumberFormat="1" applyFont="1" applyBorder="1" applyAlignment="1" applyProtection="1">
      <alignment horizontal="center"/>
      <protection locked="0"/>
    </xf>
    <xf numFmtId="43" fontId="2" fillId="0" borderId="29" xfId="42" applyNumberFormat="1" applyFont="1" applyBorder="1" applyAlignment="1" applyProtection="1">
      <alignment/>
      <protection locked="0"/>
    </xf>
    <xf numFmtId="43" fontId="2" fillId="0" borderId="38" xfId="42" applyNumberFormat="1" applyFont="1" applyBorder="1" applyAlignment="1" applyProtection="1">
      <alignment/>
      <protection locked="0"/>
    </xf>
    <xf numFmtId="43" fontId="3" fillId="35" borderId="14" xfId="0" applyNumberFormat="1" applyFont="1" applyFill="1" applyBorder="1" applyAlignment="1">
      <alignment/>
    </xf>
    <xf numFmtId="186" fontId="2" fillId="35" borderId="20" xfId="42" applyNumberFormat="1" applyFont="1" applyFill="1" applyBorder="1" applyAlignment="1">
      <alignment/>
    </xf>
    <xf numFmtId="186" fontId="2" fillId="35" borderId="17" xfId="0" applyNumberFormat="1" applyFont="1" applyFill="1" applyBorder="1" applyAlignment="1">
      <alignment/>
    </xf>
    <xf numFmtId="186" fontId="2" fillId="0" borderId="22" xfId="0" applyNumberFormat="1" applyFont="1" applyBorder="1" applyAlignment="1">
      <alignment/>
    </xf>
    <xf numFmtId="0" fontId="2" fillId="37" borderId="21" xfId="0" applyFont="1" applyFill="1" applyBorder="1" applyAlignment="1" applyProtection="1">
      <alignment horizontal="left"/>
      <protection locked="0"/>
    </xf>
    <xf numFmtId="186" fontId="2" fillId="0" borderId="17" xfId="0" applyNumberFormat="1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3" fontId="3" fillId="0" borderId="47" xfId="42" applyNumberFormat="1" applyFont="1" applyFill="1" applyBorder="1" applyAlignment="1" applyProtection="1">
      <alignment horizontal="center"/>
      <protection locked="0"/>
    </xf>
    <xf numFmtId="183" fontId="3" fillId="0" borderId="13" xfId="42" applyNumberFormat="1" applyFont="1" applyFill="1" applyBorder="1" applyAlignment="1" applyProtection="1">
      <alignment horizontal="center"/>
      <protection locked="0"/>
    </xf>
    <xf numFmtId="43" fontId="2" fillId="0" borderId="26" xfId="42" applyFont="1" applyBorder="1" applyAlignment="1" applyProtection="1">
      <alignment horizontal="center"/>
      <protection locked="0"/>
    </xf>
    <xf numFmtId="43" fontId="2" fillId="0" borderId="13" xfId="42" applyFont="1" applyBorder="1" applyAlignment="1" applyProtection="1">
      <alignment horizontal="center"/>
      <protection locked="0"/>
    </xf>
    <xf numFmtId="43" fontId="3" fillId="0" borderId="26" xfId="42" applyFont="1" applyBorder="1" applyAlignment="1" applyProtection="1">
      <alignment horizontal="center"/>
      <protection locked="0"/>
    </xf>
    <xf numFmtId="183" fontId="3" fillId="0" borderId="45" xfId="42" applyNumberFormat="1" applyFont="1" applyFill="1" applyBorder="1" applyAlignment="1" applyProtection="1">
      <alignment horizontal="center"/>
      <protection locked="0"/>
    </xf>
    <xf numFmtId="183" fontId="3" fillId="0" borderId="53" xfId="42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>
      <alignment horizontal="center"/>
    </xf>
    <xf numFmtId="0" fontId="2" fillId="0" borderId="26" xfId="0" applyFont="1" applyFill="1" applyBorder="1" applyAlignment="1" applyProtection="1">
      <alignment horizontal="center"/>
      <protection locked="0"/>
    </xf>
    <xf numFmtId="183" fontId="2" fillId="0" borderId="41" xfId="42" applyNumberFormat="1" applyFont="1" applyFill="1" applyBorder="1" applyAlignment="1" applyProtection="1">
      <alignment horizontal="center"/>
      <protection locked="0"/>
    </xf>
    <xf numFmtId="0" fontId="2" fillId="0" borderId="62" xfId="0" applyFont="1" applyFill="1" applyBorder="1" applyAlignment="1" applyProtection="1">
      <alignment horizontal="center"/>
      <protection locked="0"/>
    </xf>
    <xf numFmtId="0" fontId="2" fillId="0" borderId="70" xfId="0" applyFont="1" applyFill="1" applyBorder="1" applyAlignment="1" applyProtection="1">
      <alignment horizontal="center"/>
      <protection locked="0"/>
    </xf>
    <xf numFmtId="0" fontId="2" fillId="0" borderId="35" xfId="0" applyFont="1" applyFill="1" applyBorder="1" applyAlignment="1" applyProtection="1">
      <alignment horizontal="center"/>
      <protection locked="0"/>
    </xf>
    <xf numFmtId="183" fontId="2" fillId="0" borderId="26" xfId="42" applyNumberFormat="1" applyFont="1" applyFill="1" applyBorder="1" applyAlignment="1" applyProtection="1">
      <alignment horizontal="center"/>
      <protection locked="0"/>
    </xf>
    <xf numFmtId="183" fontId="2" fillId="0" borderId="13" xfId="42" applyNumberFormat="1" applyFont="1" applyFill="1" applyBorder="1" applyAlignment="1" applyProtection="1">
      <alignment horizontal="center"/>
      <protection locked="0"/>
    </xf>
    <xf numFmtId="183" fontId="2" fillId="0" borderId="47" xfId="42" applyNumberFormat="1" applyFont="1" applyBorder="1" applyAlignment="1" applyProtection="1">
      <alignment horizontal="center"/>
      <protection locked="0"/>
    </xf>
    <xf numFmtId="183" fontId="3" fillId="0" borderId="41" xfId="42" applyNumberFormat="1" applyFont="1" applyFill="1" applyBorder="1" applyAlignment="1" applyProtection="1">
      <alignment horizontal="center"/>
      <protection locked="0"/>
    </xf>
    <xf numFmtId="0" fontId="2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11" fillId="0" borderId="0" xfId="0" applyFont="1" applyAlignment="1">
      <alignment/>
    </xf>
    <xf numFmtId="0" fontId="3" fillId="0" borderId="14" xfId="56" applyFont="1" applyBorder="1" applyAlignment="1">
      <alignment horizontal="center"/>
      <protection/>
    </xf>
    <xf numFmtId="0" fontId="2" fillId="0" borderId="10" xfId="56" applyFont="1" applyBorder="1">
      <alignment/>
      <protection/>
    </xf>
    <xf numFmtId="0" fontId="2" fillId="0" borderId="11" xfId="56" applyFont="1" applyBorder="1">
      <alignment/>
      <protection/>
    </xf>
    <xf numFmtId="0" fontId="2" fillId="0" borderId="12" xfId="56" applyFont="1" applyBorder="1">
      <alignment/>
      <protection/>
    </xf>
    <xf numFmtId="0" fontId="2" fillId="0" borderId="16" xfId="56" applyFont="1" applyBorder="1">
      <alignment/>
      <protection/>
    </xf>
    <xf numFmtId="0" fontId="3" fillId="0" borderId="17" xfId="56" applyFont="1" applyBorder="1" applyAlignment="1">
      <alignment horizontal="center"/>
      <protection/>
    </xf>
    <xf numFmtId="0" fontId="3" fillId="0" borderId="18" xfId="56" applyFont="1" applyBorder="1">
      <alignment/>
      <protection/>
    </xf>
    <xf numFmtId="0" fontId="3" fillId="0" borderId="14" xfId="56" applyFont="1" applyBorder="1">
      <alignment/>
      <protection/>
    </xf>
    <xf numFmtId="0" fontId="2" fillId="0" borderId="19" xfId="56" applyFont="1" applyBorder="1">
      <alignment/>
      <protection/>
    </xf>
    <xf numFmtId="0" fontId="3" fillId="39" borderId="21" xfId="56" applyFont="1" applyFill="1" applyBorder="1" applyAlignment="1">
      <alignment horizontal="center"/>
      <protection/>
    </xf>
    <xf numFmtId="0" fontId="2" fillId="0" borderId="21" xfId="56" applyFont="1" applyBorder="1">
      <alignment/>
      <protection/>
    </xf>
    <xf numFmtId="0" fontId="3" fillId="0" borderId="22" xfId="56" applyFont="1" applyBorder="1" applyAlignment="1">
      <alignment horizontal="center"/>
      <protection/>
    </xf>
    <xf numFmtId="0" fontId="3" fillId="0" borderId="10" xfId="56" applyFont="1" applyBorder="1">
      <alignment/>
      <protection/>
    </xf>
    <xf numFmtId="0" fontId="3" fillId="0" borderId="0" xfId="56" applyFont="1" applyBorder="1">
      <alignment/>
      <protection/>
    </xf>
    <xf numFmtId="0" fontId="3" fillId="0" borderId="16" xfId="56" applyFont="1" applyBorder="1">
      <alignment/>
      <protection/>
    </xf>
    <xf numFmtId="0" fontId="3" fillId="0" borderId="23" xfId="56" applyFont="1" applyBorder="1">
      <alignment/>
      <protection/>
    </xf>
    <xf numFmtId="0" fontId="2" fillId="0" borderId="24" xfId="56" applyFont="1" applyBorder="1">
      <alignment/>
      <protection/>
    </xf>
    <xf numFmtId="0" fontId="2" fillId="0" borderId="25" xfId="56" applyFont="1" applyBorder="1">
      <alignment/>
      <protection/>
    </xf>
    <xf numFmtId="0" fontId="3" fillId="0" borderId="11" xfId="56" applyFont="1" applyFill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0" fontId="3" fillId="0" borderId="12" xfId="56" applyFont="1" applyBorder="1">
      <alignment/>
      <protection/>
    </xf>
    <xf numFmtId="0" fontId="3" fillId="0" borderId="26" xfId="56" applyFont="1" applyBorder="1">
      <alignment/>
      <protection/>
    </xf>
    <xf numFmtId="0" fontId="2" fillId="0" borderId="27" xfId="56" applyFont="1" applyBorder="1">
      <alignment/>
      <protection/>
    </xf>
    <xf numFmtId="0" fontId="3" fillId="0" borderId="28" xfId="56" applyFont="1" applyFill="1" applyBorder="1" applyAlignment="1">
      <alignment horizontal="center"/>
      <protection/>
    </xf>
    <xf numFmtId="0" fontId="3" fillId="0" borderId="29" xfId="56" applyFont="1" applyFill="1" applyBorder="1" applyAlignment="1">
      <alignment horizontal="center"/>
      <protection/>
    </xf>
    <xf numFmtId="0" fontId="2" fillId="0" borderId="30" xfId="56" applyFont="1" applyFill="1" applyBorder="1">
      <alignment/>
      <protection/>
    </xf>
    <xf numFmtId="0" fontId="2" fillId="0" borderId="31" xfId="56" applyFont="1" applyFill="1" applyBorder="1">
      <alignment/>
      <protection/>
    </xf>
    <xf numFmtId="0" fontId="3" fillId="0" borderId="32" xfId="56" applyFont="1" applyBorder="1" applyAlignment="1">
      <alignment horizontal="center"/>
      <protection/>
    </xf>
    <xf numFmtId="0" fontId="3" fillId="0" borderId="33" xfId="56" applyFont="1" applyBorder="1">
      <alignment/>
      <protection/>
    </xf>
    <xf numFmtId="0" fontId="3" fillId="0" borderId="21" xfId="56" applyFont="1" applyBorder="1">
      <alignment/>
      <protection/>
    </xf>
    <xf numFmtId="0" fontId="3" fillId="0" borderId="34" xfId="56" applyFont="1" applyBorder="1">
      <alignment/>
      <protection/>
    </xf>
    <xf numFmtId="0" fontId="2" fillId="0" borderId="35" xfId="56" applyFont="1" applyBorder="1">
      <alignment/>
      <protection/>
    </xf>
    <xf numFmtId="0" fontId="3" fillId="33" borderId="10" xfId="56" applyFont="1" applyFill="1" applyBorder="1">
      <alignment/>
      <protection/>
    </xf>
    <xf numFmtId="0" fontId="2" fillId="33" borderId="36" xfId="56" applyFont="1" applyFill="1" applyBorder="1">
      <alignment/>
      <protection/>
    </xf>
    <xf numFmtId="0" fontId="3" fillId="33" borderId="36" xfId="56" applyFont="1" applyFill="1" applyBorder="1">
      <alignment/>
      <protection/>
    </xf>
    <xf numFmtId="0" fontId="3" fillId="33" borderId="14" xfId="56" applyFont="1" applyFill="1" applyBorder="1">
      <alignment/>
      <protection/>
    </xf>
    <xf numFmtId="0" fontId="2" fillId="33" borderId="19" xfId="56" applyFont="1" applyFill="1" applyBorder="1">
      <alignment/>
      <protection/>
    </xf>
    <xf numFmtId="0" fontId="2" fillId="0" borderId="36" xfId="56" applyFont="1" applyBorder="1">
      <alignment/>
      <protection/>
    </xf>
    <xf numFmtId="0" fontId="3" fillId="0" borderId="36" xfId="56" applyFont="1" applyBorder="1">
      <alignment/>
      <protection/>
    </xf>
    <xf numFmtId="0" fontId="3" fillId="0" borderId="17" xfId="56" applyFont="1" applyBorder="1">
      <alignment/>
      <protection/>
    </xf>
    <xf numFmtId="0" fontId="2" fillId="0" borderId="14" xfId="56" applyFont="1" applyBorder="1">
      <alignment/>
      <protection/>
    </xf>
    <xf numFmtId="0" fontId="3" fillId="0" borderId="19" xfId="56" applyFont="1" applyBorder="1">
      <alignment/>
      <protection/>
    </xf>
    <xf numFmtId="0" fontId="2" fillId="0" borderId="37" xfId="56" applyFont="1" applyFill="1" applyBorder="1">
      <alignment/>
      <protection/>
    </xf>
    <xf numFmtId="0" fontId="2" fillId="0" borderId="38" xfId="56" applyFont="1" applyFill="1" applyBorder="1">
      <alignment/>
      <protection/>
    </xf>
    <xf numFmtId="0" fontId="3" fillId="0" borderId="37" xfId="56" applyFont="1" applyFill="1" applyBorder="1" applyAlignment="1">
      <alignment/>
      <protection/>
    </xf>
    <xf numFmtId="0" fontId="3" fillId="0" borderId="38" xfId="56" applyFont="1" applyFill="1" applyBorder="1" applyAlignment="1">
      <alignment/>
      <protection/>
    </xf>
    <xf numFmtId="0" fontId="3" fillId="0" borderId="22" xfId="56" applyFont="1" applyBorder="1">
      <alignment/>
      <protection/>
    </xf>
    <xf numFmtId="0" fontId="2" fillId="0" borderId="0" xfId="56" applyFont="1" applyBorder="1">
      <alignment/>
      <protection/>
    </xf>
    <xf numFmtId="0" fontId="3" fillId="0" borderId="17" xfId="56" applyFont="1" applyFill="1" applyBorder="1">
      <alignment/>
      <protection/>
    </xf>
    <xf numFmtId="0" fontId="2" fillId="0" borderId="20" xfId="56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0" borderId="12" xfId="56" applyFont="1" applyFill="1" applyBorder="1" applyProtection="1">
      <alignment/>
      <protection locked="0"/>
    </xf>
    <xf numFmtId="0" fontId="3" fillId="0" borderId="12" xfId="56" applyFont="1" applyFill="1" applyBorder="1" applyProtection="1">
      <alignment/>
      <protection locked="0"/>
    </xf>
    <xf numFmtId="0" fontId="2" fillId="0" borderId="16" xfId="56" applyFont="1" applyFill="1" applyBorder="1" applyProtection="1">
      <alignment/>
      <protection locked="0"/>
    </xf>
    <xf numFmtId="0" fontId="3" fillId="0" borderId="12" xfId="56" applyFont="1" applyFill="1" applyBorder="1" applyAlignment="1" applyProtection="1">
      <alignment horizontal="center"/>
      <protection locked="0"/>
    </xf>
    <xf numFmtId="0" fontId="3" fillId="0" borderId="39" xfId="56" applyFont="1" applyBorder="1" applyAlignment="1" applyProtection="1">
      <alignment horizontal="center" wrapText="1"/>
      <protection locked="0"/>
    </xf>
    <xf numFmtId="0" fontId="3" fillId="0" borderId="40" xfId="56" applyFont="1" applyBorder="1" applyAlignment="1" applyProtection="1">
      <alignment horizontal="center"/>
      <protection locked="0"/>
    </xf>
    <xf numFmtId="0" fontId="3" fillId="0" borderId="17" xfId="56" applyFont="1" applyBorder="1" applyAlignment="1" applyProtection="1">
      <alignment horizontal="center"/>
      <protection locked="0"/>
    </xf>
    <xf numFmtId="0" fontId="3" fillId="33" borderId="41" xfId="56" applyFont="1" applyFill="1" applyBorder="1" applyAlignment="1" applyProtection="1">
      <alignment horizontal="center"/>
      <protection locked="0"/>
    </xf>
    <xf numFmtId="0" fontId="2" fillId="0" borderId="42" xfId="56" applyFont="1" applyFill="1" applyBorder="1" applyProtection="1">
      <alignment/>
      <protection locked="0"/>
    </xf>
    <xf numFmtId="0" fontId="2" fillId="0" borderId="43" xfId="56" applyFont="1" applyFill="1" applyBorder="1" applyAlignment="1" applyProtection="1">
      <alignment horizontal="right"/>
      <protection locked="0"/>
    </xf>
    <xf numFmtId="179" fontId="2" fillId="0" borderId="66" xfId="44" applyNumberFormat="1" applyFont="1" applyFill="1" applyBorder="1" applyAlignment="1" applyProtection="1">
      <alignment horizontal="center"/>
      <protection locked="0"/>
    </xf>
    <xf numFmtId="0" fontId="3" fillId="0" borderId="15" xfId="56" applyFont="1" applyBorder="1" applyAlignment="1" applyProtection="1">
      <alignment horizontal="center"/>
      <protection locked="0"/>
    </xf>
    <xf numFmtId="0" fontId="2" fillId="0" borderId="26" xfId="56" applyFont="1" applyBorder="1" applyProtection="1">
      <alignment/>
      <protection locked="0"/>
    </xf>
    <xf numFmtId="0" fontId="2" fillId="0" borderId="13" xfId="56" applyFont="1" applyBorder="1" applyProtection="1">
      <alignment/>
      <protection locked="0"/>
    </xf>
    <xf numFmtId="0" fontId="3" fillId="33" borderId="13" xfId="56" applyFont="1" applyFill="1" applyBorder="1" applyAlignment="1" applyProtection="1">
      <alignment horizontal="center"/>
      <protection locked="0"/>
    </xf>
    <xf numFmtId="0" fontId="2" fillId="0" borderId="45" xfId="56" applyFont="1" applyFill="1" applyBorder="1" applyProtection="1">
      <alignment/>
      <protection locked="0"/>
    </xf>
    <xf numFmtId="0" fontId="2" fillId="0" borderId="28" xfId="56" applyFont="1" applyFill="1" applyBorder="1" applyAlignment="1" applyProtection="1">
      <alignment horizontal="right"/>
      <protection locked="0"/>
    </xf>
    <xf numFmtId="179" fontId="2" fillId="0" borderId="29" xfId="44" applyNumberFormat="1" applyFont="1" applyFill="1" applyBorder="1" applyAlignment="1" applyProtection="1">
      <alignment horizontal="center"/>
      <protection locked="0"/>
    </xf>
    <xf numFmtId="0" fontId="3" fillId="0" borderId="34" xfId="56" applyFont="1" applyFill="1" applyBorder="1" applyProtection="1">
      <alignment/>
      <protection locked="0"/>
    </xf>
    <xf numFmtId="0" fontId="2" fillId="0" borderId="47" xfId="56" applyFont="1" applyBorder="1" applyProtection="1">
      <alignment/>
      <protection locked="0"/>
    </xf>
    <xf numFmtId="37" fontId="3" fillId="33" borderId="47" xfId="44" applyNumberFormat="1" applyFont="1" applyFill="1" applyBorder="1" applyAlignment="1" applyProtection="1">
      <alignment horizontal="right"/>
      <protection locked="0"/>
    </xf>
    <xf numFmtId="0" fontId="2" fillId="0" borderId="48" xfId="56" applyFont="1" applyFill="1" applyBorder="1" applyProtection="1">
      <alignment/>
      <protection locked="0"/>
    </xf>
    <xf numFmtId="0" fontId="2" fillId="0" borderId="37" xfId="56" applyFont="1" applyFill="1" applyBorder="1" applyAlignment="1" applyProtection="1">
      <alignment horizontal="right"/>
      <protection locked="0"/>
    </xf>
    <xf numFmtId="179" fontId="2" fillId="0" borderId="38" xfId="44" applyNumberFormat="1" applyFont="1" applyBorder="1" applyAlignment="1" applyProtection="1">
      <alignment horizontal="center"/>
      <protection locked="0"/>
    </xf>
    <xf numFmtId="0" fontId="3" fillId="0" borderId="0" xfId="56" applyFont="1" applyFill="1" applyBorder="1" applyProtection="1">
      <alignment/>
      <protection locked="0"/>
    </xf>
    <xf numFmtId="0" fontId="2" fillId="0" borderId="27" xfId="56" applyFont="1" applyFill="1" applyBorder="1" applyProtection="1">
      <alignment/>
      <protection locked="0"/>
    </xf>
    <xf numFmtId="39" fontId="3" fillId="34" borderId="22" xfId="44" applyNumberFormat="1" applyFont="1" applyFill="1" applyBorder="1" applyAlignment="1" applyProtection="1">
      <alignment horizontal="right"/>
      <protection locked="0"/>
    </xf>
    <xf numFmtId="0" fontId="2" fillId="0" borderId="22" xfId="56" applyFont="1" applyBorder="1" applyProtection="1">
      <alignment/>
      <protection locked="0"/>
    </xf>
    <xf numFmtId="0" fontId="2" fillId="0" borderId="42" xfId="44" applyNumberFormat="1" applyFont="1" applyFill="1" applyBorder="1" applyAlignment="1" applyProtection="1">
      <alignment vertical="top"/>
      <protection locked="0"/>
    </xf>
    <xf numFmtId="179" fontId="2" fillId="0" borderId="42" xfId="44" applyNumberFormat="1" applyFont="1" applyBorder="1" applyAlignment="1" applyProtection="1">
      <alignment horizontal="center"/>
      <protection locked="0"/>
    </xf>
    <xf numFmtId="0" fontId="2" fillId="0" borderId="42" xfId="44" applyNumberFormat="1" applyFont="1" applyFill="1" applyBorder="1" applyAlignment="1" applyProtection="1">
      <alignment horizontal="right" vertical="top"/>
      <protection locked="0"/>
    </xf>
    <xf numFmtId="39" fontId="3" fillId="34" borderId="45" xfId="44" applyNumberFormat="1" applyFont="1" applyFill="1" applyBorder="1" applyAlignment="1" applyProtection="1">
      <alignment horizontal="right"/>
      <protection locked="0"/>
    </xf>
    <xf numFmtId="0" fontId="2" fillId="0" borderId="45" xfId="56" applyFont="1" applyBorder="1" applyProtection="1">
      <alignment/>
      <protection locked="0"/>
    </xf>
    <xf numFmtId="0" fontId="2" fillId="0" borderId="45" xfId="44" applyNumberFormat="1" applyFont="1" applyFill="1" applyBorder="1" applyAlignment="1" applyProtection="1">
      <alignment vertical="top"/>
      <protection locked="0"/>
    </xf>
    <xf numFmtId="179" fontId="2" fillId="0" borderId="45" xfId="44" applyNumberFormat="1" applyFont="1" applyBorder="1" applyAlignment="1" applyProtection="1">
      <alignment horizontal="center"/>
      <protection locked="0"/>
    </xf>
    <xf numFmtId="0" fontId="2" fillId="0" borderId="45" xfId="44" applyNumberFormat="1" applyFont="1" applyFill="1" applyBorder="1" applyAlignment="1" applyProtection="1">
      <alignment horizontal="right" vertical="top"/>
      <protection locked="0"/>
    </xf>
    <xf numFmtId="0" fontId="2" fillId="0" borderId="15" xfId="56" applyFont="1" applyFill="1" applyBorder="1" applyProtection="1">
      <alignment/>
      <protection locked="0"/>
    </xf>
    <xf numFmtId="0" fontId="2" fillId="0" borderId="45" xfId="56" applyNumberFormat="1" applyFont="1" applyFill="1" applyBorder="1" applyAlignment="1" applyProtection="1">
      <alignment vertical="top"/>
      <protection locked="0"/>
    </xf>
    <xf numFmtId="0" fontId="2" fillId="0" borderId="45" xfId="56" applyNumberFormat="1" applyFont="1" applyFill="1" applyBorder="1" applyAlignment="1" applyProtection="1">
      <alignment horizontal="right" vertical="top"/>
      <protection locked="0"/>
    </xf>
    <xf numFmtId="0" fontId="2" fillId="0" borderId="45" xfId="56" applyNumberFormat="1" applyFont="1" applyFill="1" applyBorder="1" applyAlignment="1">
      <alignment vertical="top"/>
      <protection/>
    </xf>
    <xf numFmtId="0" fontId="2" fillId="0" borderId="45" xfId="56" applyNumberFormat="1" applyFont="1" applyFill="1" applyBorder="1" applyAlignment="1">
      <alignment horizontal="right" vertical="top"/>
      <protection/>
    </xf>
    <xf numFmtId="0" fontId="2" fillId="0" borderId="45" xfId="56" applyFont="1" applyBorder="1">
      <alignment/>
      <protection/>
    </xf>
    <xf numFmtId="182" fontId="3" fillId="0" borderId="45" xfId="44" applyNumberFormat="1" applyFont="1" applyFill="1" applyBorder="1" applyAlignment="1" applyProtection="1">
      <alignment horizontal="center"/>
      <protection locked="0"/>
    </xf>
    <xf numFmtId="0" fontId="2" fillId="34" borderId="45" xfId="44" applyNumberFormat="1" applyFont="1" applyFill="1" applyBorder="1" applyAlignment="1" applyProtection="1">
      <alignment horizontal="right" vertical="top"/>
      <protection locked="0"/>
    </xf>
    <xf numFmtId="179" fontId="2" fillId="0" borderId="45" xfId="44" applyNumberFormat="1" applyFont="1" applyBorder="1" applyAlignment="1" applyProtection="1">
      <alignment/>
      <protection locked="0"/>
    </xf>
    <xf numFmtId="0" fontId="2" fillId="0" borderId="53" xfId="44" applyNumberFormat="1" applyFont="1" applyBorder="1" applyAlignment="1" applyProtection="1">
      <alignment horizontal="right"/>
      <protection locked="0"/>
    </xf>
    <xf numFmtId="0" fontId="2" fillId="0" borderId="53" xfId="56" applyFont="1" applyBorder="1" applyProtection="1">
      <alignment/>
      <protection locked="0"/>
    </xf>
    <xf numFmtId="0" fontId="2" fillId="0" borderId="45" xfId="56" applyFont="1" applyBorder="1" applyAlignment="1">
      <alignment horizontal="right" vertical="top"/>
      <protection/>
    </xf>
    <xf numFmtId="183" fontId="2" fillId="0" borderId="53" xfId="44" applyNumberFormat="1" applyFont="1" applyBorder="1" applyAlignment="1" applyProtection="1">
      <alignment horizontal="right"/>
      <protection locked="0"/>
    </xf>
    <xf numFmtId="179" fontId="2" fillId="0" borderId="45" xfId="44" applyNumberFormat="1" applyFont="1" applyFill="1" applyBorder="1" applyAlignment="1" applyProtection="1">
      <alignment/>
      <protection locked="0"/>
    </xf>
    <xf numFmtId="0" fontId="2" fillId="0" borderId="46" xfId="56" applyFont="1" applyBorder="1">
      <alignment/>
      <protection/>
    </xf>
    <xf numFmtId="0" fontId="2" fillId="0" borderId="32" xfId="56" applyFont="1" applyBorder="1">
      <alignment/>
      <protection/>
    </xf>
    <xf numFmtId="0" fontId="2" fillId="0" borderId="48" xfId="56" applyFont="1" applyBorder="1" applyAlignment="1">
      <alignment horizontal="right"/>
      <protection/>
    </xf>
    <xf numFmtId="183" fontId="2" fillId="0" borderId="48" xfId="44" applyNumberFormat="1" applyFont="1" applyBorder="1" applyAlignment="1" applyProtection="1">
      <alignment horizontal="right"/>
      <protection locked="0"/>
    </xf>
    <xf numFmtId="0" fontId="3" fillId="35" borderId="17" xfId="56" applyFont="1" applyFill="1" applyBorder="1" applyAlignment="1">
      <alignment horizontal="center"/>
      <protection/>
    </xf>
    <xf numFmtId="0" fontId="3" fillId="35" borderId="17" xfId="56" applyFont="1" applyFill="1" applyBorder="1" applyAlignment="1">
      <alignment horizontal="right"/>
      <protection/>
    </xf>
    <xf numFmtId="0" fontId="3" fillId="35" borderId="17" xfId="56" applyFont="1" applyFill="1" applyBorder="1">
      <alignment/>
      <protection/>
    </xf>
    <xf numFmtId="179" fontId="3" fillId="35" borderId="14" xfId="44" applyNumberFormat="1" applyFont="1" applyFill="1" applyBorder="1" applyAlignment="1">
      <alignment/>
    </xf>
    <xf numFmtId="0" fontId="3" fillId="35" borderId="14" xfId="56" applyFont="1" applyFill="1" applyBorder="1">
      <alignment/>
      <protection/>
    </xf>
    <xf numFmtId="179" fontId="3" fillId="35" borderId="14" xfId="56" applyNumberFormat="1" applyFont="1" applyFill="1" applyBorder="1" applyAlignment="1">
      <alignment horizontal="center"/>
      <protection/>
    </xf>
    <xf numFmtId="179" fontId="3" fillId="35" borderId="17" xfId="56" applyNumberFormat="1" applyFont="1" applyFill="1" applyBorder="1">
      <alignment/>
      <protection/>
    </xf>
    <xf numFmtId="0" fontId="3" fillId="33" borderId="17" xfId="56" applyFont="1" applyFill="1" applyBorder="1" applyAlignment="1">
      <alignment horizontal="center"/>
      <protection/>
    </xf>
    <xf numFmtId="0" fontId="3" fillId="33" borderId="14" xfId="56" applyFont="1" applyFill="1" applyBorder="1" applyAlignment="1">
      <alignment/>
      <protection/>
    </xf>
    <xf numFmtId="0" fontId="2" fillId="33" borderId="19" xfId="56" applyFont="1" applyFill="1" applyBorder="1" applyAlignment="1">
      <alignment/>
      <protection/>
    </xf>
    <xf numFmtId="0" fontId="2" fillId="0" borderId="17" xfId="56" applyFont="1" applyBorder="1" applyAlignment="1">
      <alignment/>
      <protection/>
    </xf>
    <xf numFmtId="179" fontId="3" fillId="33" borderId="17" xfId="56" applyNumberFormat="1" applyFont="1" applyFill="1" applyBorder="1">
      <alignment/>
      <protection/>
    </xf>
    <xf numFmtId="0" fontId="2" fillId="33" borderId="17" xfId="56" applyFont="1" applyFill="1" applyBorder="1">
      <alignment/>
      <protection/>
    </xf>
    <xf numFmtId="0" fontId="3" fillId="0" borderId="15" xfId="56" applyFont="1" applyBorder="1" applyAlignment="1" applyProtection="1">
      <alignment horizontal="center"/>
      <protection hidden="1"/>
    </xf>
    <xf numFmtId="0" fontId="3" fillId="0" borderId="14" xfId="56" applyFont="1" applyBorder="1" applyAlignment="1" applyProtection="1">
      <alignment/>
      <protection hidden="1"/>
    </xf>
    <xf numFmtId="0" fontId="3" fillId="0" borderId="19" xfId="56" applyFont="1" applyBorder="1" applyAlignment="1" applyProtection="1">
      <alignment/>
      <protection hidden="1"/>
    </xf>
    <xf numFmtId="0" fontId="3" fillId="0" borderId="22" xfId="56" applyFont="1" applyBorder="1" applyAlignment="1" applyProtection="1">
      <alignment/>
      <protection hidden="1"/>
    </xf>
    <xf numFmtId="0" fontId="2" fillId="36" borderId="56" xfId="56" applyFont="1" applyFill="1" applyBorder="1" applyAlignment="1" applyProtection="1">
      <alignment horizontal="center"/>
      <protection hidden="1"/>
    </xf>
    <xf numFmtId="179" fontId="3" fillId="0" borderId="57" xfId="56" applyNumberFormat="1" applyFont="1" applyBorder="1" applyProtection="1">
      <alignment/>
      <protection hidden="1"/>
    </xf>
    <xf numFmtId="0" fontId="2" fillId="36" borderId="58" xfId="56" applyFont="1" applyFill="1" applyBorder="1" applyAlignment="1" applyProtection="1">
      <alignment horizontal="center"/>
      <protection hidden="1"/>
    </xf>
    <xf numFmtId="43" fontId="3" fillId="0" borderId="57" xfId="42" applyFont="1" applyBorder="1" applyAlignment="1" applyProtection="1">
      <alignment/>
      <protection hidden="1"/>
    </xf>
    <xf numFmtId="0" fontId="3" fillId="0" borderId="17" xfId="56" applyFont="1" applyBorder="1" applyAlignment="1" applyProtection="1">
      <alignment/>
      <protection hidden="1"/>
    </xf>
    <xf numFmtId="0" fontId="2" fillId="36" borderId="59" xfId="56" applyFont="1" applyFill="1" applyBorder="1" applyAlignment="1" applyProtection="1">
      <alignment horizontal="center"/>
      <protection hidden="1"/>
    </xf>
    <xf numFmtId="179" fontId="3" fillId="0" borderId="40" xfId="56" applyNumberFormat="1" applyFont="1" applyBorder="1" applyProtection="1">
      <alignment/>
      <protection hidden="1"/>
    </xf>
    <xf numFmtId="0" fontId="2" fillId="36" borderId="39" xfId="56" applyFont="1" applyFill="1" applyBorder="1" applyAlignment="1" applyProtection="1">
      <alignment horizontal="center"/>
      <protection hidden="1"/>
    </xf>
    <xf numFmtId="0" fontId="3" fillId="0" borderId="32" xfId="56" applyFont="1" applyBorder="1" applyAlignment="1" applyProtection="1">
      <alignment/>
      <protection hidden="1"/>
    </xf>
    <xf numFmtId="0" fontId="3" fillId="35" borderId="32" xfId="56" applyFont="1" applyFill="1" applyBorder="1" applyAlignment="1" applyProtection="1">
      <alignment horizontal="center"/>
      <protection hidden="1"/>
    </xf>
    <xf numFmtId="0" fontId="3" fillId="33" borderId="14" xfId="56" applyFont="1" applyFill="1" applyBorder="1" applyAlignment="1" applyProtection="1">
      <alignment/>
      <protection hidden="1"/>
    </xf>
    <xf numFmtId="0" fontId="2" fillId="33" borderId="17" xfId="56" applyFont="1" applyFill="1" applyBorder="1" applyAlignment="1">
      <alignment/>
      <protection/>
    </xf>
    <xf numFmtId="0" fontId="3" fillId="35" borderId="17" xfId="56" applyFont="1" applyFill="1" applyBorder="1" applyAlignment="1" applyProtection="1">
      <alignment horizontal="center"/>
      <protection hidden="1"/>
    </xf>
    <xf numFmtId="181" fontId="3" fillId="35" borderId="17" xfId="56" applyNumberFormat="1" applyFont="1" applyFill="1" applyBorder="1" applyAlignment="1" applyProtection="1">
      <alignment horizontal="left"/>
      <protection hidden="1"/>
    </xf>
    <xf numFmtId="0" fontId="2" fillId="0" borderId="22" xfId="56" applyFont="1" applyBorder="1">
      <alignment/>
      <protection/>
    </xf>
    <xf numFmtId="0" fontId="3" fillId="0" borderId="20" xfId="56" applyFont="1" applyFill="1" applyBorder="1" applyAlignment="1">
      <alignment horizontal="center" vertical="center" wrapText="1"/>
      <protection/>
    </xf>
    <xf numFmtId="0" fontId="3" fillId="0" borderId="17" xfId="56" applyFont="1" applyFill="1" applyBorder="1" applyAlignment="1">
      <alignment horizontal="center" vertical="center" wrapText="1"/>
      <protection/>
    </xf>
    <xf numFmtId="0" fontId="2" fillId="0" borderId="15" xfId="56" applyFont="1" applyBorder="1" applyProtection="1">
      <alignment/>
      <protection locked="0"/>
    </xf>
    <xf numFmtId="0" fontId="2" fillId="0" borderId="18" xfId="56" applyFont="1" applyBorder="1">
      <alignment/>
      <protection/>
    </xf>
    <xf numFmtId="0" fontId="2" fillId="0" borderId="33" xfId="56" applyFont="1" applyBorder="1">
      <alignment/>
      <protection/>
    </xf>
    <xf numFmtId="0" fontId="2" fillId="35" borderId="17" xfId="56" applyFont="1" applyFill="1" applyBorder="1" applyAlignment="1" applyProtection="1">
      <alignment horizontal="center"/>
      <protection locked="0"/>
    </xf>
    <xf numFmtId="0" fontId="3" fillId="0" borderId="20" xfId="56" applyFont="1" applyFill="1" applyBorder="1" applyAlignment="1" applyProtection="1">
      <alignment horizontal="center"/>
      <protection locked="0"/>
    </xf>
    <xf numFmtId="0" fontId="3" fillId="0" borderId="22" xfId="56" applyFont="1" applyBorder="1" applyAlignment="1" applyProtection="1">
      <alignment horizontal="center"/>
      <protection locked="0"/>
    </xf>
    <xf numFmtId="0" fontId="3" fillId="0" borderId="10" xfId="56" applyFont="1" applyBorder="1" applyProtection="1">
      <alignment/>
      <protection locked="0"/>
    </xf>
    <xf numFmtId="0" fontId="2" fillId="0" borderId="36" xfId="56" applyFont="1" applyBorder="1" applyProtection="1">
      <alignment/>
      <protection locked="0"/>
    </xf>
    <xf numFmtId="0" fontId="2" fillId="35" borderId="22" xfId="56" applyFont="1" applyFill="1" applyBorder="1" applyProtection="1">
      <alignment/>
      <protection locked="0"/>
    </xf>
    <xf numFmtId="183" fontId="2" fillId="0" borderId="11" xfId="56" applyNumberFormat="1" applyFont="1" applyFill="1" applyBorder="1" applyProtection="1">
      <alignment/>
      <protection locked="0"/>
    </xf>
    <xf numFmtId="0" fontId="3" fillId="35" borderId="17" xfId="56" applyFont="1" applyFill="1" applyBorder="1" applyAlignment="1" applyProtection="1">
      <alignment horizontal="center"/>
      <protection locked="0"/>
    </xf>
    <xf numFmtId="0" fontId="3" fillId="35" borderId="19" xfId="56" applyFont="1" applyFill="1" applyBorder="1" applyProtection="1">
      <alignment/>
      <protection locked="0"/>
    </xf>
    <xf numFmtId="0" fontId="2" fillId="35" borderId="19" xfId="56" applyFont="1" applyFill="1" applyBorder="1" applyProtection="1">
      <alignment/>
      <protection locked="0"/>
    </xf>
    <xf numFmtId="0" fontId="2" fillId="35" borderId="17" xfId="56" applyFont="1" applyFill="1" applyBorder="1" applyProtection="1">
      <alignment/>
      <protection locked="0"/>
    </xf>
    <xf numFmtId="183" fontId="2" fillId="35" borderId="19" xfId="56" applyNumberFormat="1" applyFont="1" applyFill="1" applyBorder="1" applyProtection="1">
      <alignment/>
      <protection locked="0"/>
    </xf>
    <xf numFmtId="0" fontId="2" fillId="0" borderId="24" xfId="56" applyFont="1" applyBorder="1" applyProtection="1">
      <alignment/>
      <protection locked="0"/>
    </xf>
    <xf numFmtId="0" fontId="2" fillId="0" borderId="60" xfId="56" applyFont="1" applyBorder="1" applyProtection="1">
      <alignment/>
      <protection locked="0"/>
    </xf>
    <xf numFmtId="0" fontId="2" fillId="35" borderId="60" xfId="56" applyFont="1" applyFill="1" applyBorder="1" applyProtection="1">
      <alignment/>
      <protection locked="0"/>
    </xf>
    <xf numFmtId="183" fontId="2" fillId="0" borderId="24" xfId="56" applyNumberFormat="1" applyFont="1" applyFill="1" applyBorder="1" applyProtection="1">
      <alignment/>
      <protection locked="0"/>
    </xf>
    <xf numFmtId="0" fontId="2" fillId="0" borderId="27" xfId="56" applyFont="1" applyBorder="1" applyProtection="1">
      <alignment/>
      <protection locked="0"/>
    </xf>
    <xf numFmtId="0" fontId="2" fillId="35" borderId="45" xfId="56" applyFont="1" applyFill="1" applyBorder="1" applyProtection="1">
      <alignment/>
      <protection locked="0"/>
    </xf>
    <xf numFmtId="183" fontId="2" fillId="0" borderId="27" xfId="56" applyNumberFormat="1" applyFont="1" applyFill="1" applyBorder="1" applyProtection="1">
      <alignment/>
      <protection locked="0"/>
    </xf>
    <xf numFmtId="0" fontId="3" fillId="0" borderId="32" xfId="56" applyFont="1" applyBorder="1" applyAlignment="1" applyProtection="1">
      <alignment horizontal="center"/>
      <protection locked="0"/>
    </xf>
    <xf numFmtId="0" fontId="2" fillId="0" borderId="46" xfId="56" applyFont="1" applyBorder="1" applyProtection="1">
      <alignment/>
      <protection locked="0"/>
    </xf>
    <xf numFmtId="0" fontId="2" fillId="0" borderId="33" xfId="56" applyFont="1" applyBorder="1" applyProtection="1">
      <alignment/>
      <protection locked="0"/>
    </xf>
    <xf numFmtId="0" fontId="2" fillId="0" borderId="32" xfId="56" applyFont="1" applyBorder="1" applyProtection="1">
      <alignment/>
      <protection locked="0"/>
    </xf>
    <xf numFmtId="0" fontId="2" fillId="35" borderId="48" xfId="56" applyFont="1" applyFill="1" applyBorder="1" applyProtection="1">
      <alignment/>
      <protection locked="0"/>
    </xf>
    <xf numFmtId="183" fontId="2" fillId="0" borderId="46" xfId="56" applyNumberFormat="1" applyFont="1" applyFill="1" applyBorder="1" applyProtection="1">
      <alignment/>
      <protection locked="0"/>
    </xf>
    <xf numFmtId="0" fontId="3" fillId="0" borderId="61" xfId="56" applyFont="1" applyBorder="1" applyProtection="1">
      <alignment/>
      <protection locked="0"/>
    </xf>
    <xf numFmtId="0" fontId="2" fillId="0" borderId="25" xfId="56" applyFont="1" applyBorder="1" applyProtection="1">
      <alignment/>
      <protection locked="0"/>
    </xf>
    <xf numFmtId="0" fontId="2" fillId="0" borderId="42" xfId="56" applyFont="1" applyBorder="1" applyProtection="1">
      <alignment/>
      <protection locked="0"/>
    </xf>
    <xf numFmtId="0" fontId="2" fillId="35" borderId="42" xfId="56" applyFont="1" applyFill="1" applyBorder="1" applyProtection="1">
      <alignment/>
      <protection locked="0"/>
    </xf>
    <xf numFmtId="183" fontId="2" fillId="0" borderId="25" xfId="56" applyNumberFormat="1" applyFont="1" applyFill="1" applyBorder="1" applyProtection="1">
      <alignment/>
      <protection locked="0"/>
    </xf>
    <xf numFmtId="0" fontId="3" fillId="0" borderId="26" xfId="56" applyFont="1" applyBorder="1" applyProtection="1">
      <alignment/>
      <protection locked="0"/>
    </xf>
    <xf numFmtId="0" fontId="3" fillId="0" borderId="62" xfId="56" applyFont="1" applyBorder="1" applyProtection="1">
      <alignment/>
      <protection locked="0"/>
    </xf>
    <xf numFmtId="0" fontId="2" fillId="0" borderId="0" xfId="56" applyFont="1" applyBorder="1" applyProtection="1">
      <alignment/>
      <protection locked="0"/>
    </xf>
    <xf numFmtId="0" fontId="2" fillId="35" borderId="53" xfId="56" applyFont="1" applyFill="1" applyBorder="1" applyProtection="1">
      <alignment/>
      <protection locked="0"/>
    </xf>
    <xf numFmtId="183" fontId="2" fillId="0" borderId="35" xfId="56" applyNumberFormat="1" applyFont="1" applyFill="1" applyBorder="1" applyProtection="1">
      <alignment/>
      <protection locked="0"/>
    </xf>
    <xf numFmtId="0" fontId="3" fillId="35" borderId="14" xfId="56" applyFont="1" applyFill="1" applyBorder="1" applyProtection="1">
      <alignment/>
      <protection locked="0"/>
    </xf>
    <xf numFmtId="183" fontId="2" fillId="35" borderId="17" xfId="44" applyNumberFormat="1" applyFont="1" applyFill="1" applyBorder="1" applyAlignment="1" applyProtection="1">
      <alignment/>
      <protection locked="0"/>
    </xf>
    <xf numFmtId="183" fontId="2" fillId="35" borderId="19" xfId="44" applyNumberFormat="1" applyFont="1" applyFill="1" applyBorder="1" applyAlignment="1" applyProtection="1">
      <alignment/>
      <protection locked="0"/>
    </xf>
    <xf numFmtId="183" fontId="2" fillId="35" borderId="15" xfId="44" applyNumberFormat="1" applyFont="1" applyFill="1" applyBorder="1" applyAlignment="1" applyProtection="1">
      <alignment/>
      <protection locked="0"/>
    </xf>
    <xf numFmtId="183" fontId="2" fillId="0" borderId="0" xfId="44" applyNumberFormat="1" applyFont="1" applyFill="1" applyBorder="1" applyAlignment="1" applyProtection="1">
      <alignment/>
      <protection locked="0"/>
    </xf>
    <xf numFmtId="0" fontId="2" fillId="0" borderId="62" xfId="56" applyFont="1" applyBorder="1" applyProtection="1">
      <alignment/>
      <protection locked="0"/>
    </xf>
    <xf numFmtId="0" fontId="2" fillId="0" borderId="35" xfId="56" applyFont="1" applyBorder="1" applyProtection="1">
      <alignment/>
      <protection locked="0"/>
    </xf>
    <xf numFmtId="183" fontId="2" fillId="35" borderId="53" xfId="44" applyNumberFormat="1" applyFont="1" applyFill="1" applyBorder="1" applyAlignment="1" applyProtection="1">
      <alignment/>
      <protection locked="0"/>
    </xf>
    <xf numFmtId="183" fontId="2" fillId="0" borderId="35" xfId="44" applyNumberFormat="1" applyFont="1" applyFill="1" applyBorder="1" applyAlignment="1" applyProtection="1">
      <alignment/>
      <protection locked="0"/>
    </xf>
    <xf numFmtId="0" fontId="3" fillId="0" borderId="23" xfId="56" applyFont="1" applyBorder="1" applyProtection="1">
      <alignment/>
      <protection locked="0"/>
    </xf>
    <xf numFmtId="183" fontId="2" fillId="35" borderId="60" xfId="44" applyNumberFormat="1" applyFont="1" applyFill="1" applyBorder="1" applyAlignment="1" applyProtection="1">
      <alignment/>
      <protection locked="0"/>
    </xf>
    <xf numFmtId="183" fontId="2" fillId="0" borderId="24" xfId="44" applyNumberFormat="1" applyFont="1" applyFill="1" applyBorder="1" applyAlignment="1" applyProtection="1">
      <alignment/>
      <protection locked="0"/>
    </xf>
    <xf numFmtId="183" fontId="2" fillId="35" borderId="45" xfId="44" applyNumberFormat="1" applyFont="1" applyFill="1" applyBorder="1" applyAlignment="1" applyProtection="1">
      <alignment/>
      <protection locked="0"/>
    </xf>
    <xf numFmtId="183" fontId="2" fillId="0" borderId="27" xfId="44" applyNumberFormat="1" applyFont="1" applyFill="1" applyBorder="1" applyAlignment="1" applyProtection="1">
      <alignment/>
      <protection locked="0"/>
    </xf>
    <xf numFmtId="0" fontId="2" fillId="0" borderId="15" xfId="56" applyFont="1" applyBorder="1">
      <alignment/>
      <protection/>
    </xf>
    <xf numFmtId="0" fontId="3" fillId="0" borderId="18" xfId="56" applyFont="1" applyBorder="1" applyProtection="1">
      <alignment/>
      <protection locked="0"/>
    </xf>
    <xf numFmtId="183" fontId="2" fillId="35" borderId="48" xfId="44" applyNumberFormat="1" applyFont="1" applyFill="1" applyBorder="1" applyAlignment="1" applyProtection="1">
      <alignment/>
      <protection locked="0"/>
    </xf>
    <xf numFmtId="183" fontId="2" fillId="0" borderId="46" xfId="44" applyNumberFormat="1" applyFont="1" applyFill="1" applyBorder="1" applyAlignment="1" applyProtection="1">
      <alignment/>
      <protection locked="0"/>
    </xf>
    <xf numFmtId="0" fontId="2" fillId="35" borderId="19" xfId="56" applyFont="1" applyFill="1" applyBorder="1">
      <alignment/>
      <protection/>
    </xf>
    <xf numFmtId="0" fontId="2" fillId="35" borderId="17" xfId="56" applyFont="1" applyFill="1" applyBorder="1">
      <alignment/>
      <protection/>
    </xf>
    <xf numFmtId="183" fontId="2" fillId="35" borderId="17" xfId="44" applyNumberFormat="1" applyFont="1" applyFill="1" applyBorder="1" applyAlignment="1">
      <alignment/>
    </xf>
    <xf numFmtId="183" fontId="2" fillId="35" borderId="20" xfId="44" applyNumberFormat="1" applyFont="1" applyFill="1" applyBorder="1" applyAlignment="1">
      <alignment/>
    </xf>
    <xf numFmtId="0" fontId="2" fillId="0" borderId="17" xfId="56" applyFont="1" applyBorder="1">
      <alignment/>
      <protection/>
    </xf>
    <xf numFmtId="0" fontId="2" fillId="35" borderId="22" xfId="56" applyFont="1" applyFill="1" applyBorder="1" applyAlignment="1">
      <alignment horizontal="center"/>
      <protection/>
    </xf>
    <xf numFmtId="49" fontId="3" fillId="35" borderId="17" xfId="56" applyNumberFormat="1" applyFont="1" applyFill="1" applyBorder="1" applyAlignment="1">
      <alignment horizontal="center"/>
      <protection/>
    </xf>
    <xf numFmtId="0" fontId="3" fillId="35" borderId="19" xfId="56" applyFont="1" applyFill="1" applyBorder="1">
      <alignment/>
      <protection/>
    </xf>
    <xf numFmtId="179" fontId="2" fillId="35" borderId="20" xfId="44" applyNumberFormat="1" applyFont="1" applyFill="1" applyBorder="1" applyAlignment="1">
      <alignment/>
    </xf>
    <xf numFmtId="49" fontId="2" fillId="0" borderId="15" xfId="56" applyNumberFormat="1" applyFont="1" applyBorder="1" applyAlignment="1">
      <alignment horizontal="center"/>
      <protection/>
    </xf>
    <xf numFmtId="183" fontId="2" fillId="0" borderId="44" xfId="44" applyNumberFormat="1" applyFont="1" applyBorder="1" applyAlignment="1">
      <alignment/>
    </xf>
    <xf numFmtId="179" fontId="2" fillId="0" borderId="44" xfId="44" applyNumberFormat="1" applyFont="1" applyBorder="1" applyAlignment="1">
      <alignment/>
    </xf>
    <xf numFmtId="49" fontId="2" fillId="0" borderId="15" xfId="56" applyNumberFormat="1" applyFont="1" applyBorder="1" applyAlignment="1" applyProtection="1">
      <alignment horizontal="center"/>
      <protection locked="0"/>
    </xf>
    <xf numFmtId="179" fontId="2" fillId="0" borderId="27" xfId="44" applyNumberFormat="1" applyFont="1" applyFill="1" applyBorder="1" applyAlignment="1" applyProtection="1">
      <alignment/>
      <protection locked="0"/>
    </xf>
    <xf numFmtId="183" fontId="2" fillId="0" borderId="13" xfId="44" applyNumberFormat="1" applyFont="1" applyFill="1" applyBorder="1" applyAlignment="1" applyProtection="1">
      <alignment horizontal="center"/>
      <protection locked="0"/>
    </xf>
    <xf numFmtId="183" fontId="2" fillId="0" borderId="27" xfId="44" applyNumberFormat="1" applyFont="1" applyFill="1" applyBorder="1" applyAlignment="1" applyProtection="1">
      <alignment horizontal="center"/>
      <protection locked="0"/>
    </xf>
    <xf numFmtId="0" fontId="2" fillId="0" borderId="0" xfId="56" applyFont="1" applyAlignment="1" quotePrefix="1">
      <alignment horizontal="center"/>
      <protection/>
    </xf>
    <xf numFmtId="0" fontId="2" fillId="0" borderId="21" xfId="56" applyFont="1" applyBorder="1" applyAlignment="1" applyProtection="1">
      <alignment horizontal="left"/>
      <protection locked="0"/>
    </xf>
    <xf numFmtId="0" fontId="3" fillId="37" borderId="52" xfId="56" applyFont="1" applyFill="1" applyBorder="1">
      <alignment/>
      <protection/>
    </xf>
    <xf numFmtId="183" fontId="2" fillId="35" borderId="16" xfId="44" applyNumberFormat="1" applyFont="1" applyFill="1" applyBorder="1" applyAlignment="1" applyProtection="1">
      <alignment/>
      <protection locked="0"/>
    </xf>
    <xf numFmtId="183" fontId="2" fillId="0" borderId="12" xfId="44" applyNumberFormat="1" applyFont="1" applyBorder="1" applyAlignment="1" applyProtection="1">
      <alignment horizontal="center"/>
      <protection locked="0"/>
    </xf>
    <xf numFmtId="183" fontId="2" fillId="0" borderId="16" xfId="44" applyNumberFormat="1" applyFont="1" applyBorder="1" applyAlignment="1" applyProtection="1">
      <alignment horizontal="center"/>
      <protection locked="0"/>
    </xf>
    <xf numFmtId="183" fontId="2" fillId="0" borderId="0" xfId="44" applyNumberFormat="1" applyFont="1" applyBorder="1" applyAlignment="1" applyProtection="1">
      <alignment horizontal="center"/>
      <protection locked="0"/>
    </xf>
    <xf numFmtId="49" fontId="2" fillId="0" borderId="17" xfId="56" applyNumberFormat="1" applyFont="1" applyBorder="1" applyAlignment="1" applyProtection="1">
      <alignment horizontal="center"/>
      <protection locked="0"/>
    </xf>
    <xf numFmtId="0" fontId="2" fillId="0" borderId="17" xfId="56" applyFont="1" applyBorder="1" applyProtection="1">
      <alignment/>
      <protection locked="0"/>
    </xf>
    <xf numFmtId="183" fontId="2" fillId="33" borderId="57" xfId="44" applyNumberFormat="1" applyFont="1" applyFill="1" applyBorder="1" applyAlignment="1" applyProtection="1">
      <alignment/>
      <protection locked="0"/>
    </xf>
    <xf numFmtId="179" fontId="2" fillId="0" borderId="48" xfId="44" applyNumberFormat="1" applyFont="1" applyBorder="1" applyAlignment="1" applyProtection="1">
      <alignment/>
      <protection locked="0"/>
    </xf>
    <xf numFmtId="0" fontId="3" fillId="38" borderId="17" xfId="56" applyFont="1" applyFill="1" applyBorder="1" applyAlignment="1">
      <alignment horizontal="center"/>
      <protection/>
    </xf>
    <xf numFmtId="49" fontId="2" fillId="38" borderId="17" xfId="56" applyNumberFormat="1" applyFont="1" applyFill="1" applyBorder="1" applyAlignment="1">
      <alignment horizontal="center"/>
      <protection/>
    </xf>
    <xf numFmtId="49" fontId="6" fillId="38" borderId="14" xfId="56" applyNumberFormat="1" applyFont="1" applyFill="1" applyBorder="1" applyAlignment="1">
      <alignment horizontal="left" indent="1"/>
      <protection/>
    </xf>
    <xf numFmtId="0" fontId="2" fillId="38" borderId="19" xfId="56" applyFont="1" applyFill="1" applyBorder="1">
      <alignment/>
      <protection/>
    </xf>
    <xf numFmtId="0" fontId="2" fillId="38" borderId="17" xfId="56" applyFont="1" applyFill="1" applyBorder="1">
      <alignment/>
      <protection/>
    </xf>
    <xf numFmtId="183" fontId="2" fillId="38" borderId="17" xfId="44" applyNumberFormat="1" applyFont="1" applyFill="1" applyBorder="1" applyAlignment="1">
      <alignment/>
    </xf>
    <xf numFmtId="179" fontId="2" fillId="38" borderId="20" xfId="44" applyNumberFormat="1" applyFont="1" applyFill="1" applyBorder="1" applyAlignment="1">
      <alignment/>
    </xf>
    <xf numFmtId="183" fontId="2" fillId="38" borderId="14" xfId="44" applyNumberFormat="1" applyFont="1" applyFill="1" applyBorder="1" applyAlignment="1">
      <alignment/>
    </xf>
    <xf numFmtId="183" fontId="2" fillId="38" borderId="20" xfId="44" applyNumberFormat="1" applyFont="1" applyFill="1" applyBorder="1" applyAlignment="1">
      <alignment/>
    </xf>
    <xf numFmtId="183" fontId="2" fillId="38" borderId="19" xfId="44" applyNumberFormat="1" applyFont="1" applyFill="1" applyBorder="1" applyAlignment="1">
      <alignment/>
    </xf>
    <xf numFmtId="0" fontId="3" fillId="35" borderId="22" xfId="56" applyFont="1" applyFill="1" applyBorder="1" applyAlignment="1">
      <alignment horizontal="center"/>
      <protection/>
    </xf>
    <xf numFmtId="49" fontId="3" fillId="35" borderId="22" xfId="56" applyNumberFormat="1" applyFont="1" applyFill="1" applyBorder="1" applyAlignment="1">
      <alignment horizontal="center"/>
      <protection/>
    </xf>
    <xf numFmtId="49" fontId="3" fillId="35" borderId="10" xfId="56" applyNumberFormat="1" applyFont="1" applyFill="1" applyBorder="1" applyAlignment="1">
      <alignment/>
      <protection/>
    </xf>
    <xf numFmtId="0" fontId="6" fillId="35" borderId="36" xfId="56" applyFont="1" applyFill="1" applyBorder="1">
      <alignment/>
      <protection/>
    </xf>
    <xf numFmtId="183" fontId="6" fillId="35" borderId="11" xfId="44" applyNumberFormat="1" applyFont="1" applyFill="1" applyBorder="1" applyAlignment="1">
      <alignment/>
    </xf>
    <xf numFmtId="179" fontId="7" fillId="35" borderId="11" xfId="44" applyNumberFormat="1" applyFont="1" applyFill="1" applyBorder="1" applyAlignment="1">
      <alignment/>
    </xf>
    <xf numFmtId="0" fontId="3" fillId="0" borderId="61" xfId="56" applyFont="1" applyBorder="1" applyAlignment="1" applyProtection="1">
      <alignment horizontal="center"/>
      <protection locked="0"/>
    </xf>
    <xf numFmtId="49" fontId="3" fillId="0" borderId="61" xfId="56" applyNumberFormat="1" applyFont="1" applyBorder="1" applyAlignment="1" applyProtection="1">
      <alignment horizontal="center"/>
      <protection locked="0"/>
    </xf>
    <xf numFmtId="49" fontId="2" fillId="0" borderId="42" xfId="56" applyNumberFormat="1" applyFont="1" applyBorder="1" applyAlignment="1" applyProtection="1">
      <alignment/>
      <protection locked="0"/>
    </xf>
    <xf numFmtId="183" fontId="2" fillId="35" borderId="42" xfId="44" applyNumberFormat="1" applyFont="1" applyFill="1" applyBorder="1" applyAlignment="1" applyProtection="1">
      <alignment/>
      <protection locked="0"/>
    </xf>
    <xf numFmtId="179" fontId="3" fillId="43" borderId="42" xfId="44" applyNumberFormat="1" applyFont="1" applyFill="1" applyBorder="1" applyAlignment="1" applyProtection="1">
      <alignment/>
      <protection locked="0"/>
    </xf>
    <xf numFmtId="0" fontId="3" fillId="0" borderId="23" xfId="56" applyFont="1" applyBorder="1" applyAlignment="1" applyProtection="1">
      <alignment horizontal="center"/>
      <protection locked="0"/>
    </xf>
    <xf numFmtId="49" fontId="2" fillId="0" borderId="23" xfId="56" applyNumberFormat="1" applyFont="1" applyBorder="1" applyAlignment="1" applyProtection="1">
      <alignment horizontal="center"/>
      <protection locked="0"/>
    </xf>
    <xf numFmtId="49" fontId="2" fillId="0" borderId="60" xfId="56" applyNumberFormat="1" applyFont="1" applyBorder="1" applyAlignment="1" applyProtection="1">
      <alignment/>
      <protection locked="0"/>
    </xf>
    <xf numFmtId="179" fontId="2" fillId="43" borderId="60" xfId="44" applyNumberFormat="1" applyFont="1" applyFill="1" applyBorder="1" applyAlignment="1" applyProtection="1">
      <alignment/>
      <protection locked="0"/>
    </xf>
    <xf numFmtId="0" fontId="3" fillId="0" borderId="26" xfId="56" applyFont="1" applyBorder="1" applyAlignment="1" applyProtection="1">
      <alignment horizontal="center"/>
      <protection locked="0"/>
    </xf>
    <xf numFmtId="49" fontId="3" fillId="0" borderId="26" xfId="56" applyNumberFormat="1" applyFont="1" applyBorder="1" applyAlignment="1" applyProtection="1">
      <alignment horizontal="center"/>
      <protection locked="0"/>
    </xf>
    <xf numFmtId="0" fontId="2" fillId="0" borderId="45" xfId="56" applyFont="1" applyBorder="1" applyAlignment="1" applyProtection="1">
      <alignment/>
      <protection locked="0"/>
    </xf>
    <xf numFmtId="179" fontId="3" fillId="43" borderId="45" xfId="44" applyNumberFormat="1" applyFont="1" applyFill="1" applyBorder="1" applyAlignment="1" applyProtection="1">
      <alignment/>
      <protection locked="0"/>
    </xf>
    <xf numFmtId="43" fontId="3" fillId="0" borderId="13" xfId="42" applyFont="1" applyBorder="1" applyAlignment="1" applyProtection="1">
      <alignment horizontal="center"/>
      <protection locked="0"/>
    </xf>
    <xf numFmtId="49" fontId="2" fillId="0" borderId="26" xfId="56" applyNumberFormat="1" applyFont="1" applyBorder="1" applyAlignment="1" applyProtection="1">
      <alignment horizontal="center"/>
      <protection locked="0"/>
    </xf>
    <xf numFmtId="0" fontId="2" fillId="0" borderId="26" xfId="56" applyFont="1" applyBorder="1" applyAlignment="1" applyProtection="1">
      <alignment horizontal="left"/>
      <protection locked="0"/>
    </xf>
    <xf numFmtId="0" fontId="2" fillId="0" borderId="13" xfId="56" applyFont="1" applyBorder="1" applyAlignment="1" applyProtection="1">
      <alignment horizontal="left"/>
      <protection locked="0"/>
    </xf>
    <xf numFmtId="179" fontId="2" fillId="43" borderId="45" xfId="44" applyNumberFormat="1" applyFont="1" applyFill="1" applyBorder="1" applyAlignment="1" applyProtection="1">
      <alignment/>
      <protection locked="0"/>
    </xf>
    <xf numFmtId="49" fontId="2" fillId="0" borderId="26" xfId="56" applyNumberFormat="1" applyFont="1" applyBorder="1" applyAlignment="1" applyProtection="1" quotePrefix="1">
      <alignment horizontal="center"/>
      <protection locked="0"/>
    </xf>
    <xf numFmtId="0" fontId="2" fillId="0" borderId="26" xfId="56" applyFont="1" applyBorder="1" applyAlignment="1" applyProtection="1">
      <alignment horizontal="center"/>
      <protection locked="0"/>
    </xf>
    <xf numFmtId="179" fontId="10" fillId="43" borderId="45" xfId="44" applyNumberFormat="1" applyFont="1" applyFill="1" applyBorder="1" applyAlignment="1" applyProtection="1">
      <alignment/>
      <protection locked="0"/>
    </xf>
    <xf numFmtId="0" fontId="2" fillId="0" borderId="53" xfId="56" applyFont="1" applyBorder="1" applyAlignment="1" applyProtection="1">
      <alignment/>
      <protection locked="0"/>
    </xf>
    <xf numFmtId="49" fontId="2" fillId="0" borderId="52" xfId="56" applyNumberFormat="1" applyFont="1" applyBorder="1" applyAlignment="1" applyProtection="1">
      <alignment horizontal="center"/>
      <protection locked="0"/>
    </xf>
    <xf numFmtId="0" fontId="2" fillId="0" borderId="52" xfId="56" applyFont="1" applyBorder="1">
      <alignment/>
      <protection/>
    </xf>
    <xf numFmtId="0" fontId="2" fillId="0" borderId="64" xfId="56" applyFont="1" applyBorder="1">
      <alignment/>
      <protection/>
    </xf>
    <xf numFmtId="0" fontId="2" fillId="0" borderId="52" xfId="56" applyFont="1" applyBorder="1" applyAlignment="1" applyProtection="1">
      <alignment/>
      <protection locked="0"/>
    </xf>
    <xf numFmtId="183" fontId="2" fillId="35" borderId="13" xfId="44" applyNumberFormat="1" applyFont="1" applyFill="1" applyBorder="1" applyAlignment="1" applyProtection="1">
      <alignment/>
      <protection locked="0"/>
    </xf>
    <xf numFmtId="0" fontId="3" fillId="0" borderId="52" xfId="56" applyFont="1" applyBorder="1">
      <alignment/>
      <protection/>
    </xf>
    <xf numFmtId="0" fontId="2" fillId="0" borderId="60" xfId="56" applyFont="1" applyBorder="1" applyAlignment="1" applyProtection="1">
      <alignment/>
      <protection locked="0"/>
    </xf>
    <xf numFmtId="0" fontId="3" fillId="0" borderId="45" xfId="56" applyFont="1" applyBorder="1" applyAlignment="1" applyProtection="1">
      <alignment/>
      <protection locked="0"/>
    </xf>
    <xf numFmtId="183" fontId="3" fillId="35" borderId="45" xfId="44" applyNumberFormat="1" applyFont="1" applyFill="1" applyBorder="1" applyAlignment="1" applyProtection="1">
      <alignment/>
      <protection locked="0"/>
    </xf>
    <xf numFmtId="0" fontId="2" fillId="0" borderId="13" xfId="56" applyFont="1" applyBorder="1" applyAlignment="1" applyProtection="1">
      <alignment/>
      <protection locked="0"/>
    </xf>
    <xf numFmtId="179" fontId="2" fillId="43" borderId="26" xfId="44" applyNumberFormat="1" applyFont="1" applyFill="1" applyBorder="1" applyAlignment="1" applyProtection="1">
      <alignment/>
      <protection locked="0"/>
    </xf>
    <xf numFmtId="0" fontId="3" fillId="0" borderId="12" xfId="56" applyFont="1" applyBorder="1" applyProtection="1">
      <alignment/>
      <protection locked="0"/>
    </xf>
    <xf numFmtId="183" fontId="3" fillId="35" borderId="26" xfId="44" applyNumberFormat="1" applyFont="1" applyFill="1" applyBorder="1" applyAlignment="1" applyProtection="1">
      <alignment/>
      <protection locked="0"/>
    </xf>
    <xf numFmtId="179" fontId="3" fillId="43" borderId="52" xfId="44" applyNumberFormat="1" applyFont="1" applyFill="1" applyBorder="1" applyAlignment="1" applyProtection="1">
      <alignment/>
      <protection locked="0"/>
    </xf>
    <xf numFmtId="0" fontId="3" fillId="0" borderId="15" xfId="56" applyFont="1" applyBorder="1" applyProtection="1">
      <alignment/>
      <protection locked="0"/>
    </xf>
    <xf numFmtId="183" fontId="2" fillId="35" borderId="26" xfId="44" applyNumberFormat="1" applyFont="1" applyFill="1" applyBorder="1" applyAlignment="1" applyProtection="1">
      <alignment/>
      <protection locked="0"/>
    </xf>
    <xf numFmtId="179" fontId="2" fillId="43" borderId="52" xfId="44" applyNumberFormat="1" applyFont="1" applyFill="1" applyBorder="1" applyAlignment="1" applyProtection="1">
      <alignment/>
      <protection locked="0"/>
    </xf>
    <xf numFmtId="183" fontId="2" fillId="35" borderId="52" xfId="44" applyNumberFormat="1" applyFont="1" applyFill="1" applyBorder="1" applyAlignment="1" applyProtection="1">
      <alignment/>
      <protection locked="0"/>
    </xf>
    <xf numFmtId="179" fontId="2" fillId="43" borderId="27" xfId="44" applyNumberFormat="1" applyFont="1" applyFill="1" applyBorder="1" applyAlignment="1" applyProtection="1">
      <alignment/>
      <protection locked="0"/>
    </xf>
    <xf numFmtId="0" fontId="2" fillId="0" borderId="63" xfId="56" applyFont="1" applyBorder="1">
      <alignment/>
      <protection/>
    </xf>
    <xf numFmtId="179" fontId="2" fillId="43" borderId="13" xfId="44" applyNumberFormat="1" applyFont="1" applyFill="1" applyBorder="1" applyAlignment="1" applyProtection="1">
      <alignment/>
      <protection locked="0"/>
    </xf>
    <xf numFmtId="0" fontId="3" fillId="0" borderId="64" xfId="56" applyFont="1" applyBorder="1" applyAlignment="1" applyProtection="1">
      <alignment horizontal="center"/>
      <protection locked="0"/>
    </xf>
    <xf numFmtId="49" fontId="3" fillId="0" borderId="45" xfId="56" applyNumberFormat="1" applyFont="1" applyBorder="1" applyAlignment="1" applyProtection="1">
      <alignment horizontal="center"/>
      <protection locked="0"/>
    </xf>
    <xf numFmtId="0" fontId="3" fillId="0" borderId="51" xfId="56" applyFont="1" applyBorder="1">
      <alignment/>
      <protection/>
    </xf>
    <xf numFmtId="0" fontId="3" fillId="0" borderId="64" xfId="56" applyFont="1" applyBorder="1">
      <alignment/>
      <protection/>
    </xf>
    <xf numFmtId="0" fontId="3" fillId="0" borderId="16" xfId="56" applyFont="1" applyBorder="1" applyProtection="1">
      <alignment/>
      <protection locked="0"/>
    </xf>
    <xf numFmtId="49" fontId="2" fillId="0" borderId="45" xfId="56" applyNumberFormat="1" applyFont="1" applyBorder="1" applyAlignment="1" applyProtection="1">
      <alignment horizontal="center"/>
      <protection locked="0"/>
    </xf>
    <xf numFmtId="0" fontId="2" fillId="0" borderId="51" xfId="56" applyFont="1" applyBorder="1">
      <alignment/>
      <protection/>
    </xf>
    <xf numFmtId="0" fontId="3" fillId="0" borderId="63" xfId="56" applyFont="1" applyBorder="1" applyAlignment="1" applyProtection="1">
      <alignment horizontal="center"/>
      <protection locked="0"/>
    </xf>
    <xf numFmtId="49" fontId="2" fillId="0" borderId="53" xfId="56" applyNumberFormat="1" applyFont="1" applyBorder="1" applyAlignment="1" applyProtection="1">
      <alignment horizontal="center"/>
      <protection locked="0"/>
    </xf>
    <xf numFmtId="0" fontId="2" fillId="0" borderId="54" xfId="56" applyFont="1" applyBorder="1">
      <alignment/>
      <protection/>
    </xf>
    <xf numFmtId="179" fontId="2" fillId="43" borderId="53" xfId="44" applyNumberFormat="1" applyFont="1" applyFill="1" applyBorder="1" applyAlignment="1" applyProtection="1">
      <alignment/>
      <protection locked="0"/>
    </xf>
    <xf numFmtId="49" fontId="3" fillId="35" borderId="17" xfId="56" applyNumberFormat="1" applyFont="1" applyFill="1" applyBorder="1" applyAlignment="1" applyProtection="1">
      <alignment horizontal="center"/>
      <protection locked="0"/>
    </xf>
    <xf numFmtId="0" fontId="3" fillId="35" borderId="19" xfId="56" applyFont="1" applyFill="1" applyBorder="1" applyAlignment="1">
      <alignment horizontal="left" indent="1"/>
      <protection/>
    </xf>
    <xf numFmtId="179" fontId="3" fillId="35" borderId="17" xfId="44" applyNumberFormat="1" applyFont="1" applyFill="1" applyBorder="1" applyAlignment="1" applyProtection="1">
      <alignment/>
      <protection locked="0"/>
    </xf>
    <xf numFmtId="0" fontId="3" fillId="0" borderId="49" xfId="56" applyFont="1" applyFill="1" applyBorder="1" applyAlignment="1" applyProtection="1">
      <alignment horizontal="center"/>
      <protection locked="0"/>
    </xf>
    <xf numFmtId="49" fontId="3" fillId="0" borderId="49" xfId="56" applyNumberFormat="1" applyFont="1" applyFill="1" applyBorder="1" applyAlignment="1" applyProtection="1">
      <alignment horizontal="center"/>
      <protection locked="0"/>
    </xf>
    <xf numFmtId="0" fontId="2" fillId="0" borderId="49" xfId="56" applyNumberFormat="1" applyFont="1" applyFill="1" applyBorder="1" applyAlignment="1">
      <alignment/>
      <protection/>
    </xf>
    <xf numFmtId="0" fontId="2" fillId="0" borderId="65" xfId="56" applyNumberFormat="1" applyFont="1" applyFill="1" applyBorder="1" applyAlignment="1">
      <alignment/>
      <protection/>
    </xf>
    <xf numFmtId="0" fontId="2" fillId="0" borderId="60" xfId="56" applyFont="1" applyFill="1" applyBorder="1">
      <alignment/>
      <protection/>
    </xf>
    <xf numFmtId="183" fontId="2" fillId="0" borderId="60" xfId="44" applyNumberFormat="1" applyFont="1" applyFill="1" applyBorder="1" applyAlignment="1" applyProtection="1">
      <alignment/>
      <protection locked="0"/>
    </xf>
    <xf numFmtId="0" fontId="3" fillId="0" borderId="52" xfId="56" applyFont="1" applyFill="1" applyBorder="1" applyAlignment="1" applyProtection="1">
      <alignment horizontal="center"/>
      <protection locked="0"/>
    </xf>
    <xf numFmtId="49" fontId="3" fillId="0" borderId="52" xfId="56" applyNumberFormat="1" applyFont="1" applyFill="1" applyBorder="1" applyAlignment="1" applyProtection="1">
      <alignment horizontal="center"/>
      <protection locked="0"/>
    </xf>
    <xf numFmtId="0" fontId="2" fillId="0" borderId="45" xfId="56" applyFont="1" applyFill="1" applyBorder="1">
      <alignment/>
      <protection/>
    </xf>
    <xf numFmtId="183" fontId="2" fillId="0" borderId="45" xfId="44" applyNumberFormat="1" applyFont="1" applyFill="1" applyBorder="1" applyAlignment="1" applyProtection="1">
      <alignment/>
      <protection locked="0"/>
    </xf>
    <xf numFmtId="49" fontId="3" fillId="0" borderId="52" xfId="56" applyNumberFormat="1" applyFont="1" applyFill="1" applyBorder="1" applyAlignment="1" applyProtection="1" quotePrefix="1">
      <alignment horizontal="center"/>
      <protection locked="0"/>
    </xf>
    <xf numFmtId="0" fontId="3" fillId="38" borderId="52" xfId="56" applyFont="1" applyFill="1" applyBorder="1" applyAlignment="1" applyProtection="1">
      <alignment horizontal="center"/>
      <protection locked="0"/>
    </xf>
    <xf numFmtId="49" fontId="2" fillId="38" borderId="52" xfId="56" applyNumberFormat="1" applyFont="1" applyFill="1" applyBorder="1" applyAlignment="1" applyProtection="1">
      <alignment horizontal="center"/>
      <protection locked="0"/>
    </xf>
    <xf numFmtId="0" fontId="2" fillId="38" borderId="52" xfId="56" applyFont="1" applyFill="1" applyBorder="1" applyAlignment="1" applyProtection="1">
      <alignment horizontal="left" indent="1"/>
      <protection locked="0"/>
    </xf>
    <xf numFmtId="0" fontId="2" fillId="38" borderId="64" xfId="56" applyFont="1" applyFill="1" applyBorder="1" applyProtection="1">
      <alignment/>
      <protection locked="0"/>
    </xf>
    <xf numFmtId="0" fontId="2" fillId="38" borderId="45" xfId="56" applyFont="1" applyFill="1" applyBorder="1" applyProtection="1">
      <alignment/>
      <protection locked="0"/>
    </xf>
    <xf numFmtId="183" fontId="2" fillId="38" borderId="45" xfId="44" applyNumberFormat="1" applyFont="1" applyFill="1" applyBorder="1" applyAlignment="1" applyProtection="1">
      <alignment/>
      <protection locked="0"/>
    </xf>
    <xf numFmtId="179" fontId="2" fillId="38" borderId="53" xfId="44" applyNumberFormat="1" applyFont="1" applyFill="1" applyBorder="1" applyAlignment="1" applyProtection="1">
      <alignment/>
      <protection locked="0"/>
    </xf>
    <xf numFmtId="0" fontId="3" fillId="35" borderId="52" xfId="56" applyFont="1" applyFill="1" applyBorder="1" applyAlignment="1">
      <alignment horizontal="center"/>
      <protection/>
    </xf>
    <xf numFmtId="49" fontId="3" fillId="35" borderId="52" xfId="56" applyNumberFormat="1" applyFont="1" applyFill="1" applyBorder="1" applyAlignment="1">
      <alignment horizontal="center"/>
      <protection/>
    </xf>
    <xf numFmtId="0" fontId="3" fillId="35" borderId="52" xfId="56" applyFont="1" applyFill="1" applyBorder="1">
      <alignment/>
      <protection/>
    </xf>
    <xf numFmtId="0" fontId="2" fillId="35" borderId="64" xfId="56" applyFont="1" applyFill="1" applyBorder="1">
      <alignment/>
      <protection/>
    </xf>
    <xf numFmtId="0" fontId="2" fillId="35" borderId="45" xfId="56" applyFont="1" applyFill="1" applyBorder="1">
      <alignment/>
      <protection/>
    </xf>
    <xf numFmtId="183" fontId="2" fillId="35" borderId="26" xfId="44" applyNumberFormat="1" applyFont="1" applyFill="1" applyBorder="1" applyAlignment="1">
      <alignment/>
    </xf>
    <xf numFmtId="179" fontId="2" fillId="35" borderId="52" xfId="44" applyNumberFormat="1" applyFont="1" applyFill="1" applyBorder="1" applyAlignment="1">
      <alignment/>
    </xf>
    <xf numFmtId="0" fontId="3" fillId="34" borderId="52" xfId="56" applyFont="1" applyFill="1" applyBorder="1" applyAlignment="1">
      <alignment horizontal="center"/>
      <protection/>
    </xf>
    <xf numFmtId="49" fontId="3" fillId="34" borderId="52" xfId="56" applyNumberFormat="1" applyFont="1" applyFill="1" applyBorder="1" applyAlignment="1">
      <alignment horizontal="center"/>
      <protection/>
    </xf>
    <xf numFmtId="0" fontId="2" fillId="34" borderId="52" xfId="56" applyFont="1" applyFill="1" applyBorder="1" applyAlignment="1">
      <alignment/>
      <protection/>
    </xf>
    <xf numFmtId="0" fontId="2" fillId="34" borderId="64" xfId="56" applyFont="1" applyFill="1" applyBorder="1" applyAlignment="1">
      <alignment/>
      <protection/>
    </xf>
    <xf numFmtId="0" fontId="2" fillId="34" borderId="45" xfId="56" applyFont="1" applyFill="1" applyBorder="1" applyAlignment="1">
      <alignment/>
      <protection/>
    </xf>
    <xf numFmtId="183" fontId="2" fillId="34" borderId="45" xfId="44" applyNumberFormat="1" applyFont="1" applyFill="1" applyBorder="1" applyAlignment="1">
      <alignment/>
    </xf>
    <xf numFmtId="179" fontId="2" fillId="0" borderId="60" xfId="44" applyNumberFormat="1" applyFont="1" applyFill="1" applyBorder="1" applyAlignment="1">
      <alignment/>
    </xf>
    <xf numFmtId="179" fontId="2" fillId="0" borderId="45" xfId="44" applyNumberFormat="1" applyFont="1" applyFill="1" applyBorder="1" applyAlignment="1">
      <alignment/>
    </xf>
    <xf numFmtId="0" fontId="3" fillId="0" borderId="52" xfId="56" applyFont="1" applyBorder="1" applyAlignment="1">
      <alignment horizontal="center"/>
      <protection/>
    </xf>
    <xf numFmtId="0" fontId="3" fillId="38" borderId="52" xfId="56" applyFont="1" applyFill="1" applyBorder="1" applyAlignment="1">
      <alignment horizontal="center"/>
      <protection/>
    </xf>
    <xf numFmtId="49" fontId="2" fillId="38" borderId="52" xfId="56" applyNumberFormat="1" applyFont="1" applyFill="1" applyBorder="1" applyAlignment="1">
      <alignment horizontal="center"/>
      <protection/>
    </xf>
    <xf numFmtId="49" fontId="6" fillId="38" borderId="52" xfId="56" applyNumberFormat="1" applyFont="1" applyFill="1" applyBorder="1" applyAlignment="1">
      <alignment horizontal="left" indent="1"/>
      <protection/>
    </xf>
    <xf numFmtId="0" fontId="2" fillId="38" borderId="64" xfId="56" applyFont="1" applyFill="1" applyBorder="1">
      <alignment/>
      <protection/>
    </xf>
    <xf numFmtId="0" fontId="2" fillId="38" borderId="45" xfId="56" applyFont="1" applyFill="1" applyBorder="1">
      <alignment/>
      <protection/>
    </xf>
    <xf numFmtId="183" fontId="2" fillId="38" borderId="45" xfId="44" applyNumberFormat="1" applyFont="1" applyFill="1" applyBorder="1" applyAlignment="1">
      <alignment/>
    </xf>
    <xf numFmtId="179" fontId="2" fillId="38" borderId="45" xfId="44" applyNumberFormat="1" applyFont="1" applyFill="1" applyBorder="1" applyAlignment="1">
      <alignment/>
    </xf>
    <xf numFmtId="0" fontId="3" fillId="35" borderId="52" xfId="56" applyFont="1" applyFill="1" applyBorder="1" applyAlignment="1" applyProtection="1">
      <alignment horizontal="center" vertical="center"/>
      <protection locked="0"/>
    </xf>
    <xf numFmtId="49" fontId="3" fillId="35" borderId="52" xfId="56" applyNumberFormat="1" applyFont="1" applyFill="1" applyBorder="1" applyAlignment="1" applyProtection="1">
      <alignment horizontal="center"/>
      <protection locked="0"/>
    </xf>
    <xf numFmtId="0" fontId="3" fillId="35" borderId="53" xfId="56" applyFont="1" applyFill="1" applyBorder="1" applyAlignment="1" applyProtection="1">
      <alignment wrapText="1"/>
      <protection locked="0"/>
    </xf>
    <xf numFmtId="183" fontId="3" fillId="35" borderId="53" xfId="44" applyNumberFormat="1" applyFont="1" applyFill="1" applyBorder="1" applyAlignment="1" applyProtection="1">
      <alignment/>
      <protection locked="0"/>
    </xf>
    <xf numFmtId="179" fontId="3" fillId="35" borderId="53" xfId="44" applyNumberFormat="1" applyFont="1" applyFill="1" applyBorder="1" applyAlignment="1" applyProtection="1">
      <alignment/>
      <protection locked="0"/>
    </xf>
    <xf numFmtId="0" fontId="3" fillId="0" borderId="52" xfId="56" applyFont="1" applyFill="1" applyBorder="1" applyAlignment="1" applyProtection="1">
      <alignment horizontal="center" vertical="center"/>
      <protection locked="0"/>
    </xf>
    <xf numFmtId="0" fontId="3" fillId="34" borderId="42" xfId="56" applyFont="1" applyFill="1" applyBorder="1" applyAlignment="1" applyProtection="1">
      <alignment wrapText="1"/>
      <protection locked="0"/>
    </xf>
    <xf numFmtId="183" fontId="3" fillId="0" borderId="41" xfId="44" applyNumberFormat="1" applyFont="1" applyFill="1" applyBorder="1" applyAlignment="1" applyProtection="1">
      <alignment/>
      <protection locked="0"/>
    </xf>
    <xf numFmtId="43" fontId="6" fillId="34" borderId="41" xfId="44" applyNumberFormat="1" applyFont="1" applyFill="1" applyBorder="1" applyAlignment="1" applyProtection="1">
      <alignment horizontal="center"/>
      <protection locked="0"/>
    </xf>
    <xf numFmtId="0" fontId="3" fillId="34" borderId="45" xfId="56" applyFont="1" applyFill="1" applyBorder="1" applyAlignment="1" applyProtection="1">
      <alignment wrapText="1"/>
      <protection locked="0"/>
    </xf>
    <xf numFmtId="183" fontId="3" fillId="34" borderId="13" xfId="44" applyNumberFormat="1" applyFont="1" applyFill="1" applyBorder="1" applyAlignment="1" applyProtection="1">
      <alignment/>
      <protection locked="0"/>
    </xf>
    <xf numFmtId="43" fontId="6" fillId="34" borderId="13" xfId="44" applyNumberFormat="1" applyFont="1" applyFill="1" applyBorder="1" applyAlignment="1" applyProtection="1">
      <alignment horizontal="center"/>
      <protection locked="0"/>
    </xf>
    <xf numFmtId="0" fontId="10" fillId="34" borderId="45" xfId="56" applyFont="1" applyFill="1" applyBorder="1" applyAlignment="1">
      <alignment horizontal="left"/>
      <protection/>
    </xf>
    <xf numFmtId="0" fontId="2" fillId="0" borderId="15" xfId="56" applyFont="1" applyFill="1" applyBorder="1">
      <alignment/>
      <protection/>
    </xf>
    <xf numFmtId="43" fontId="6" fillId="34" borderId="13" xfId="56" applyNumberFormat="1" applyFont="1" applyFill="1" applyBorder="1" applyAlignment="1">
      <alignment horizontal="center"/>
      <protection/>
    </xf>
    <xf numFmtId="0" fontId="3" fillId="39" borderId="45" xfId="56" applyFont="1" applyFill="1" applyBorder="1" applyAlignment="1" applyProtection="1">
      <alignment wrapText="1"/>
      <protection locked="0"/>
    </xf>
    <xf numFmtId="183" fontId="3" fillId="39" borderId="13" xfId="44" applyNumberFormat="1" applyFont="1" applyFill="1" applyBorder="1" applyAlignment="1" applyProtection="1">
      <alignment/>
      <protection locked="0"/>
    </xf>
    <xf numFmtId="43" fontId="6" fillId="39" borderId="13" xfId="56" applyNumberFormat="1" applyFont="1" applyFill="1" applyBorder="1" applyAlignment="1">
      <alignment horizontal="center"/>
      <protection/>
    </xf>
    <xf numFmtId="0" fontId="2" fillId="34" borderId="64" xfId="56" applyFont="1" applyFill="1" applyBorder="1" applyAlignment="1" applyProtection="1">
      <alignment/>
      <protection locked="0"/>
    </xf>
    <xf numFmtId="0" fontId="2" fillId="34" borderId="13" xfId="56" applyFont="1" applyFill="1" applyBorder="1" applyAlignment="1" applyProtection="1">
      <alignment/>
      <protection locked="0"/>
    </xf>
    <xf numFmtId="0" fontId="2" fillId="34" borderId="45" xfId="56" applyFont="1" applyFill="1" applyBorder="1" applyAlignment="1" applyProtection="1">
      <alignment wrapText="1"/>
      <protection locked="0"/>
    </xf>
    <xf numFmtId="49" fontId="3" fillId="34" borderId="52" xfId="56" applyNumberFormat="1" applyFont="1" applyFill="1" applyBorder="1" applyAlignment="1" applyProtection="1">
      <alignment horizontal="center"/>
      <protection locked="0"/>
    </xf>
    <xf numFmtId="0" fontId="2" fillId="34" borderId="64" xfId="56" applyFont="1" applyFill="1" applyBorder="1" applyAlignment="1" applyProtection="1">
      <alignment horizontal="left"/>
      <protection locked="0"/>
    </xf>
    <xf numFmtId="0" fontId="2" fillId="34" borderId="13" xfId="56" applyFont="1" applyFill="1" applyBorder="1" applyAlignment="1" applyProtection="1">
      <alignment horizontal="left"/>
      <protection locked="0"/>
    </xf>
    <xf numFmtId="0" fontId="2" fillId="34" borderId="48" xfId="56" applyFont="1" applyFill="1" applyBorder="1" applyAlignment="1" applyProtection="1">
      <alignment wrapText="1"/>
      <protection locked="0"/>
    </xf>
    <xf numFmtId="0" fontId="2" fillId="34" borderId="71" xfId="56" applyFont="1" applyFill="1" applyBorder="1" applyAlignment="1" applyProtection="1">
      <alignment/>
      <protection locked="0"/>
    </xf>
    <xf numFmtId="0" fontId="2" fillId="34" borderId="0" xfId="56" applyFont="1" applyFill="1" applyBorder="1" applyAlignment="1" applyProtection="1">
      <alignment/>
      <protection locked="0"/>
    </xf>
    <xf numFmtId="0" fontId="2" fillId="34" borderId="16" xfId="56" applyFont="1" applyFill="1" applyBorder="1" applyAlignment="1" applyProtection="1">
      <alignment/>
      <protection locked="0"/>
    </xf>
    <xf numFmtId="183" fontId="3" fillId="34" borderId="45" xfId="44" applyNumberFormat="1" applyFont="1" applyFill="1" applyBorder="1" applyAlignment="1" applyProtection="1">
      <alignment/>
      <protection locked="0"/>
    </xf>
    <xf numFmtId="0" fontId="2" fillId="34" borderId="42" xfId="56" applyFont="1" applyFill="1" applyBorder="1" applyAlignment="1" applyProtection="1">
      <alignment wrapText="1"/>
      <protection locked="0"/>
    </xf>
    <xf numFmtId="0" fontId="3" fillId="40" borderId="45" xfId="56" applyFont="1" applyFill="1" applyBorder="1" applyAlignment="1" applyProtection="1">
      <alignment wrapText="1"/>
      <protection locked="0"/>
    </xf>
    <xf numFmtId="183" fontId="3" fillId="40" borderId="13" xfId="44" applyNumberFormat="1" applyFont="1" applyFill="1" applyBorder="1" applyAlignment="1" applyProtection="1">
      <alignment/>
      <protection locked="0"/>
    </xf>
    <xf numFmtId="43" fontId="3" fillId="40" borderId="13" xfId="42" applyFont="1" applyFill="1" applyBorder="1" applyAlignment="1" applyProtection="1">
      <alignment horizontal="center"/>
      <protection locked="0"/>
    </xf>
    <xf numFmtId="0" fontId="3" fillId="0" borderId="48" xfId="56" applyFont="1" applyFill="1" applyBorder="1" applyAlignment="1" applyProtection="1">
      <alignment wrapText="1"/>
      <protection locked="0"/>
    </xf>
    <xf numFmtId="183" fontId="3" fillId="0" borderId="47" xfId="44" applyNumberFormat="1" applyFont="1" applyFill="1" applyBorder="1" applyAlignment="1" applyProtection="1">
      <alignment/>
      <protection locked="0"/>
    </xf>
    <xf numFmtId="2" fontId="3" fillId="0" borderId="47" xfId="44" applyNumberFormat="1" applyFont="1" applyFill="1" applyBorder="1" applyAlignment="1" applyProtection="1">
      <alignment horizontal="center"/>
      <protection locked="0"/>
    </xf>
    <xf numFmtId="0" fontId="2" fillId="0" borderId="10" xfId="56" applyFont="1" applyBorder="1" applyAlignment="1">
      <alignment vertical="top" wrapText="1"/>
      <protection/>
    </xf>
    <xf numFmtId="0" fontId="2" fillId="0" borderId="12" xfId="56" applyFont="1" applyBorder="1" applyAlignment="1">
      <alignment vertical="top" wrapText="1"/>
      <protection/>
    </xf>
    <xf numFmtId="0" fontId="3" fillId="0" borderId="0" xfId="56" applyFont="1" applyBorder="1" applyAlignment="1">
      <alignment horizontal="center"/>
      <protection/>
    </xf>
    <xf numFmtId="0" fontId="3" fillId="0" borderId="33" xfId="56" applyFont="1" applyBorder="1" applyAlignment="1">
      <alignment horizontal="center"/>
      <protection/>
    </xf>
    <xf numFmtId="0" fontId="3" fillId="33" borderId="21" xfId="56" applyFont="1" applyFill="1" applyBorder="1" applyAlignment="1">
      <alignment horizontal="center"/>
      <protection/>
    </xf>
    <xf numFmtId="0" fontId="3" fillId="33" borderId="18" xfId="56" applyFont="1" applyFill="1" applyBorder="1">
      <alignment/>
      <protection/>
    </xf>
    <xf numFmtId="39" fontId="3" fillId="33" borderId="47" xfId="44" applyNumberFormat="1" applyFont="1" applyFill="1" applyBorder="1" applyAlignment="1" applyProtection="1">
      <alignment horizontal="right"/>
      <protection locked="0"/>
    </xf>
    <xf numFmtId="0" fontId="3" fillId="0" borderId="22" xfId="56" applyFont="1" applyBorder="1" applyProtection="1">
      <alignment/>
      <protection locked="0"/>
    </xf>
    <xf numFmtId="0" fontId="3" fillId="0" borderId="45" xfId="56" applyFont="1" applyBorder="1" applyProtection="1">
      <alignment/>
      <protection locked="0"/>
    </xf>
    <xf numFmtId="0" fontId="3" fillId="0" borderId="15" xfId="56" applyFont="1" applyFill="1" applyBorder="1" applyProtection="1">
      <alignment/>
      <protection locked="0"/>
    </xf>
    <xf numFmtId="0" fontId="11" fillId="0" borderId="0" xfId="0" applyFont="1" applyBorder="1" applyAlignment="1">
      <alignment/>
    </xf>
    <xf numFmtId="0" fontId="3" fillId="0" borderId="0" xfId="56" applyFont="1" applyBorder="1" applyProtection="1">
      <alignment/>
      <protection locked="0"/>
    </xf>
    <xf numFmtId="0" fontId="3" fillId="0" borderId="45" xfId="56" applyFont="1" applyBorder="1">
      <alignment/>
      <protection/>
    </xf>
    <xf numFmtId="43" fontId="3" fillId="35" borderId="17" xfId="42" applyFont="1" applyFill="1" applyBorder="1" applyAlignment="1">
      <alignment horizontal="right"/>
    </xf>
    <xf numFmtId="179" fontId="2" fillId="33" borderId="17" xfId="56" applyNumberFormat="1" applyFont="1" applyFill="1" applyBorder="1">
      <alignment/>
      <protection/>
    </xf>
    <xf numFmtId="179" fontId="2" fillId="0" borderId="57" xfId="56" applyNumberFormat="1" applyFont="1" applyBorder="1" applyProtection="1">
      <alignment/>
      <protection hidden="1"/>
    </xf>
    <xf numFmtId="183" fontId="2" fillId="0" borderId="57" xfId="56" applyNumberFormat="1" applyFont="1" applyBorder="1" applyProtection="1">
      <alignment/>
      <protection hidden="1"/>
    </xf>
    <xf numFmtId="179" fontId="2" fillId="0" borderId="40" xfId="56" applyNumberFormat="1" applyFont="1" applyBorder="1" applyProtection="1">
      <alignment/>
      <protection hidden="1"/>
    </xf>
    <xf numFmtId="179" fontId="3" fillId="35" borderId="20" xfId="44" applyNumberFormat="1" applyFont="1" applyFill="1" applyBorder="1" applyAlignment="1">
      <alignment/>
    </xf>
    <xf numFmtId="179" fontId="3" fillId="0" borderId="44" xfId="44" applyNumberFormat="1" applyFont="1" applyBorder="1" applyAlignment="1">
      <alignment/>
    </xf>
    <xf numFmtId="179" fontId="3" fillId="0" borderId="27" xfId="44" applyNumberFormat="1" applyFont="1" applyFill="1" applyBorder="1" applyAlignment="1" applyProtection="1">
      <alignment/>
      <protection locked="0"/>
    </xf>
    <xf numFmtId="0" fontId="3" fillId="0" borderId="0" xfId="56" applyFont="1">
      <alignment/>
      <protection/>
    </xf>
    <xf numFmtId="183" fontId="3" fillId="0" borderId="12" xfId="44" applyNumberFormat="1" applyFont="1" applyBorder="1" applyAlignment="1" applyProtection="1">
      <alignment horizontal="center"/>
      <protection locked="0"/>
    </xf>
    <xf numFmtId="183" fontId="3" fillId="0" borderId="16" xfId="44" applyNumberFormat="1" applyFont="1" applyBorder="1" applyAlignment="1" applyProtection="1">
      <alignment horizontal="center"/>
      <protection locked="0"/>
    </xf>
    <xf numFmtId="179" fontId="3" fillId="0" borderId="48" xfId="44" applyNumberFormat="1" applyFont="1" applyBorder="1" applyAlignment="1" applyProtection="1">
      <alignment/>
      <protection locked="0"/>
    </xf>
    <xf numFmtId="183" fontId="2" fillId="0" borderId="26" xfId="44" applyNumberFormat="1" applyFont="1" applyBorder="1" applyAlignment="1" applyProtection="1">
      <alignment horizontal="center"/>
      <protection locked="0"/>
    </xf>
    <xf numFmtId="183" fontId="2" fillId="0" borderId="13" xfId="44" applyNumberFormat="1" applyFont="1" applyBorder="1" applyAlignment="1" applyProtection="1">
      <alignment horizontal="center"/>
      <protection locked="0"/>
    </xf>
    <xf numFmtId="2" fontId="3" fillId="34" borderId="13" xfId="44" applyNumberFormat="1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41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182" fontId="3" fillId="0" borderId="42" xfId="42" applyNumberFormat="1" applyFont="1" applyFill="1" applyBorder="1" applyAlignment="1" applyProtection="1">
      <alignment horizontal="center"/>
      <protection locked="0"/>
    </xf>
    <xf numFmtId="183" fontId="2" fillId="0" borderId="44" xfId="42" applyNumberFormat="1" applyFont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 wrapText="1"/>
      <protection locked="0"/>
    </xf>
    <xf numFmtId="0" fontId="3" fillId="35" borderId="14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right"/>
    </xf>
    <xf numFmtId="179" fontId="3" fillId="35" borderId="14" xfId="0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179" fontId="2" fillId="0" borderId="58" xfId="0" applyNumberFormat="1" applyFont="1" applyFill="1" applyBorder="1" applyAlignment="1" applyProtection="1">
      <alignment horizontal="center"/>
      <protection hidden="1"/>
    </xf>
    <xf numFmtId="179" fontId="2" fillId="0" borderId="39" xfId="0" applyNumberFormat="1" applyFont="1" applyFill="1" applyBorder="1" applyAlignment="1" applyProtection="1">
      <alignment horizontal="center"/>
      <protection hidden="1"/>
    </xf>
    <xf numFmtId="179" fontId="2" fillId="33" borderId="17" xfId="0" applyNumberFormat="1" applyFont="1" applyFill="1" applyBorder="1" applyAlignment="1">
      <alignment/>
    </xf>
    <xf numFmtId="179" fontId="3" fillId="35" borderId="17" xfId="0" applyNumberFormat="1" applyFont="1" applyFill="1" applyBorder="1" applyAlignment="1" applyProtection="1">
      <alignment horizontal="center"/>
      <protection hidden="1"/>
    </xf>
    <xf numFmtId="179" fontId="2" fillId="35" borderId="17" xfId="0" applyNumberFormat="1" applyFont="1" applyFill="1" applyBorder="1" applyAlignment="1" applyProtection="1">
      <alignment/>
      <protection locked="0"/>
    </xf>
    <xf numFmtId="183" fontId="3" fillId="35" borderId="19" xfId="0" applyNumberFormat="1" applyFont="1" applyFill="1" applyBorder="1" applyAlignment="1" applyProtection="1">
      <alignment/>
      <protection locked="0"/>
    </xf>
    <xf numFmtId="0" fontId="3" fillId="0" borderId="18" xfId="0" applyFont="1" applyBorder="1" applyAlignment="1" applyProtection="1">
      <alignment horizontal="center"/>
      <protection locked="0"/>
    </xf>
    <xf numFmtId="179" fontId="2" fillId="0" borderId="42" xfId="0" applyNumberFormat="1" applyFont="1" applyFill="1" applyBorder="1" applyAlignment="1" applyProtection="1">
      <alignment/>
      <protection locked="0"/>
    </xf>
    <xf numFmtId="179" fontId="3" fillId="0" borderId="60" xfId="42" applyNumberFormat="1" applyFont="1" applyFill="1" applyBorder="1" applyAlignment="1" applyProtection="1">
      <alignment/>
      <protection locked="0"/>
    </xf>
    <xf numFmtId="0" fontId="3" fillId="0" borderId="24" xfId="0" applyFont="1" applyFill="1" applyBorder="1" applyAlignment="1" applyProtection="1">
      <alignment/>
      <protection locked="0"/>
    </xf>
    <xf numFmtId="179" fontId="3" fillId="0" borderId="60" xfId="0" applyNumberFormat="1" applyFont="1" applyFill="1" applyBorder="1" applyAlignment="1" applyProtection="1">
      <alignment/>
      <protection locked="0"/>
    </xf>
    <xf numFmtId="179" fontId="2" fillId="0" borderId="15" xfId="0" applyNumberFormat="1" applyFont="1" applyFill="1" applyBorder="1" applyAlignment="1" applyProtection="1">
      <alignment/>
      <protection locked="0"/>
    </xf>
    <xf numFmtId="179" fontId="3" fillId="35" borderId="19" xfId="42" applyNumberFormat="1" applyFont="1" applyFill="1" applyBorder="1" applyAlignment="1" applyProtection="1">
      <alignment/>
      <protection locked="0"/>
    </xf>
    <xf numFmtId="179" fontId="3" fillId="0" borderId="0" xfId="42" applyNumberFormat="1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79" fontId="2" fillId="35" borderId="60" xfId="42" applyNumberFormat="1" applyFont="1" applyFill="1" applyBorder="1" applyAlignment="1" applyProtection="1">
      <alignment/>
      <protection locked="0"/>
    </xf>
    <xf numFmtId="179" fontId="2" fillId="33" borderId="60" xfId="42" applyNumberFormat="1" applyFont="1" applyFill="1" applyBorder="1" applyAlignment="1" applyProtection="1">
      <alignment/>
      <protection locked="0"/>
    </xf>
    <xf numFmtId="0" fontId="2" fillId="33" borderId="12" xfId="0" applyFont="1" applyFill="1" applyBorder="1" applyAlignment="1" applyProtection="1">
      <alignment/>
      <protection locked="0"/>
    </xf>
    <xf numFmtId="0" fontId="3" fillId="33" borderId="61" xfId="0" applyFont="1" applyFill="1" applyBorder="1" applyAlignment="1" applyProtection="1">
      <alignment horizontal="center"/>
      <protection locked="0"/>
    </xf>
    <xf numFmtId="49" fontId="3" fillId="33" borderId="61" xfId="0" applyNumberFormat="1" applyFont="1" applyFill="1" applyBorder="1" applyAlignment="1" applyProtection="1">
      <alignment horizontal="center"/>
      <protection locked="0"/>
    </xf>
    <xf numFmtId="49" fontId="2" fillId="33" borderId="42" xfId="0" applyNumberFormat="1" applyFont="1" applyFill="1" applyBorder="1" applyAlignment="1" applyProtection="1">
      <alignment/>
      <protection locked="0"/>
    </xf>
    <xf numFmtId="183" fontId="2" fillId="33" borderId="42" xfId="42" applyNumberFormat="1" applyFont="1" applyFill="1" applyBorder="1" applyAlignment="1" applyProtection="1">
      <alignment/>
      <protection locked="0"/>
    </xf>
    <xf numFmtId="183" fontId="3" fillId="33" borderId="42" xfId="42" applyNumberFormat="1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>
      <alignment/>
    </xf>
    <xf numFmtId="0" fontId="3" fillId="0" borderId="23" xfId="0" applyFont="1" applyFill="1" applyBorder="1" applyAlignment="1" applyProtection="1">
      <alignment horizontal="center"/>
      <protection locked="0"/>
    </xf>
    <xf numFmtId="49" fontId="2" fillId="0" borderId="23" xfId="0" applyNumberFormat="1" applyFont="1" applyFill="1" applyBorder="1" applyAlignment="1" applyProtection="1">
      <alignment horizontal="center"/>
      <protection locked="0"/>
    </xf>
    <xf numFmtId="49" fontId="2" fillId="0" borderId="60" xfId="0" applyNumberFormat="1" applyFont="1" applyFill="1" applyBorder="1" applyAlignment="1" applyProtection="1">
      <alignment/>
      <protection locked="0"/>
    </xf>
    <xf numFmtId="0" fontId="3" fillId="33" borderId="26" xfId="0" applyFont="1" applyFill="1" applyBorder="1" applyAlignment="1" applyProtection="1">
      <alignment horizontal="center"/>
      <protection locked="0"/>
    </xf>
    <xf numFmtId="49" fontId="3" fillId="33" borderId="26" xfId="0" applyNumberFormat="1" applyFont="1" applyFill="1" applyBorder="1" applyAlignment="1" applyProtection="1">
      <alignment horizontal="center"/>
      <protection locked="0"/>
    </xf>
    <xf numFmtId="0" fontId="3" fillId="33" borderId="26" xfId="0" applyFont="1" applyFill="1" applyBorder="1" applyAlignment="1" applyProtection="1">
      <alignment horizontal="left"/>
      <protection locked="0"/>
    </xf>
    <xf numFmtId="0" fontId="2" fillId="33" borderId="45" xfId="0" applyFont="1" applyFill="1" applyBorder="1" applyAlignment="1" applyProtection="1">
      <alignment/>
      <protection locked="0"/>
    </xf>
    <xf numFmtId="183" fontId="2" fillId="33" borderId="45" xfId="42" applyNumberFormat="1" applyFont="1" applyFill="1" applyBorder="1" applyAlignment="1" applyProtection="1">
      <alignment/>
      <protection locked="0"/>
    </xf>
    <xf numFmtId="183" fontId="2" fillId="33" borderId="26" xfId="42" applyNumberFormat="1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0" fontId="2" fillId="0" borderId="45" xfId="0" applyFont="1" applyFill="1" applyBorder="1" applyAlignment="1" applyProtection="1">
      <alignment/>
      <protection locked="0"/>
    </xf>
    <xf numFmtId="49" fontId="2" fillId="0" borderId="26" xfId="0" applyNumberFormat="1" applyFont="1" applyFill="1" applyBorder="1" applyAlignment="1" applyProtection="1" quotePrefix="1">
      <alignment horizontal="center"/>
      <protection locked="0"/>
    </xf>
    <xf numFmtId="0" fontId="2" fillId="33" borderId="52" xfId="0" applyFont="1" applyFill="1" applyBorder="1" applyAlignment="1">
      <alignment/>
    </xf>
    <xf numFmtId="0" fontId="2" fillId="33" borderId="13" xfId="0" applyFont="1" applyFill="1" applyBorder="1" applyAlignment="1" applyProtection="1">
      <alignment/>
      <protection locked="0"/>
    </xf>
    <xf numFmtId="183" fontId="2" fillId="33" borderId="13" xfId="42" applyNumberFormat="1" applyFont="1" applyFill="1" applyBorder="1" applyAlignment="1" applyProtection="1">
      <alignment horizontal="center"/>
      <protection locked="0"/>
    </xf>
    <xf numFmtId="0" fontId="3" fillId="0" borderId="45" xfId="0" applyFont="1" applyFill="1" applyBorder="1" applyAlignment="1" applyProtection="1">
      <alignment/>
      <protection locked="0"/>
    </xf>
    <xf numFmtId="0" fontId="2" fillId="0" borderId="27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/>
      <protection locked="0"/>
    </xf>
    <xf numFmtId="0" fontId="3" fillId="33" borderId="27" xfId="0" applyFont="1" applyFill="1" applyBorder="1" applyAlignment="1" applyProtection="1">
      <alignment/>
      <protection locked="0"/>
    </xf>
    <xf numFmtId="0" fontId="3" fillId="33" borderId="16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Alignment="1">
      <alignment/>
    </xf>
    <xf numFmtId="49" fontId="2" fillId="0" borderId="52" xfId="0" applyNumberFormat="1" applyFont="1" applyFill="1" applyBorder="1" applyAlignment="1" applyProtection="1">
      <alignment horizontal="center"/>
      <protection locked="0"/>
    </xf>
    <xf numFmtId="49" fontId="2" fillId="0" borderId="15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3" fillId="33" borderId="64" xfId="0" applyFont="1" applyFill="1" applyBorder="1" applyAlignment="1" applyProtection="1">
      <alignment horizontal="center"/>
      <protection locked="0"/>
    </xf>
    <xf numFmtId="49" fontId="3" fillId="33" borderId="45" xfId="0" applyNumberFormat="1" applyFont="1" applyFill="1" applyBorder="1" applyAlignment="1" applyProtection="1">
      <alignment horizontal="center"/>
      <protection locked="0"/>
    </xf>
    <xf numFmtId="0" fontId="3" fillId="33" borderId="51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0" borderId="64" xfId="0" applyFont="1" applyFill="1" applyBorder="1" applyAlignment="1" applyProtection="1">
      <alignment horizontal="center"/>
      <protection locked="0"/>
    </xf>
    <xf numFmtId="49" fontId="2" fillId="0" borderId="45" xfId="0" applyNumberFormat="1" applyFont="1" applyFill="1" applyBorder="1" applyAlignment="1" applyProtection="1">
      <alignment horizontal="center"/>
      <protection locked="0"/>
    </xf>
    <xf numFmtId="0" fontId="2" fillId="0" borderId="51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3" fillId="0" borderId="63" xfId="0" applyFont="1" applyFill="1" applyBorder="1" applyAlignment="1" applyProtection="1">
      <alignment horizontal="center"/>
      <protection locked="0"/>
    </xf>
    <xf numFmtId="49" fontId="2" fillId="0" borderId="53" xfId="0" applyNumberFormat="1" applyFont="1" applyFill="1" applyBorder="1" applyAlignment="1" applyProtection="1">
      <alignment horizontal="center"/>
      <protection locked="0"/>
    </xf>
    <xf numFmtId="0" fontId="2" fillId="0" borderId="72" xfId="0" applyFont="1" applyFill="1" applyBorder="1" applyAlignment="1">
      <alignment/>
    </xf>
    <xf numFmtId="0" fontId="2" fillId="0" borderId="35" xfId="0" applyFont="1" applyFill="1" applyBorder="1" applyAlignment="1" applyProtection="1">
      <alignment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49" fontId="3" fillId="33" borderId="17" xfId="0" applyNumberFormat="1" applyFont="1" applyFill="1" applyBorder="1" applyAlignment="1" applyProtection="1">
      <alignment horizontal="center"/>
      <protection locked="0"/>
    </xf>
    <xf numFmtId="0" fontId="3" fillId="33" borderId="19" xfId="0" applyFont="1" applyFill="1" applyBorder="1" applyAlignment="1">
      <alignment horizontal="left" indent="1"/>
    </xf>
    <xf numFmtId="0" fontId="2" fillId="33" borderId="14" xfId="0" applyFont="1" applyFill="1" applyBorder="1" applyAlignment="1">
      <alignment/>
    </xf>
    <xf numFmtId="183" fontId="2" fillId="33" borderId="14" xfId="42" applyNumberFormat="1" applyFont="1" applyFill="1" applyBorder="1" applyAlignment="1" applyProtection="1">
      <alignment/>
      <protection locked="0"/>
    </xf>
    <xf numFmtId="183" fontId="3" fillId="33" borderId="52" xfId="42" applyNumberFormat="1" applyFont="1" applyFill="1" applyBorder="1" applyAlignment="1" applyProtection="1">
      <alignment/>
      <protection locked="0"/>
    </xf>
    <xf numFmtId="0" fontId="2" fillId="33" borderId="16" xfId="0" applyFont="1" applyFill="1" applyBorder="1" applyAlignment="1" applyProtection="1">
      <alignment/>
      <protection locked="0"/>
    </xf>
    <xf numFmtId="183" fontId="2" fillId="0" borderId="23" xfId="42" applyNumberFormat="1" applyFont="1" applyFill="1" applyBorder="1" applyAlignment="1" applyProtection="1">
      <alignment/>
      <protection locked="0"/>
    </xf>
    <xf numFmtId="183" fontId="2" fillId="0" borderId="26" xfId="42" applyNumberFormat="1" applyFont="1" applyFill="1" applyBorder="1" applyAlignment="1" applyProtection="1">
      <alignment/>
      <protection locked="0"/>
    </xf>
    <xf numFmtId="183" fontId="2" fillId="38" borderId="26" xfId="42" applyNumberFormat="1" applyFont="1" applyFill="1" applyBorder="1" applyAlignment="1" applyProtection="1">
      <alignment/>
      <protection locked="0"/>
    </xf>
    <xf numFmtId="183" fontId="2" fillId="38" borderId="52" xfId="42" applyNumberFormat="1" applyFont="1" applyFill="1" applyBorder="1" applyAlignment="1" applyProtection="1">
      <alignment/>
      <protection locked="0"/>
    </xf>
    <xf numFmtId="0" fontId="3" fillId="33" borderId="52" xfId="0" applyFont="1" applyFill="1" applyBorder="1" applyAlignment="1">
      <alignment horizontal="center"/>
    </xf>
    <xf numFmtId="49" fontId="3" fillId="33" borderId="52" xfId="0" applyNumberFormat="1" applyFont="1" applyFill="1" applyBorder="1" applyAlignment="1">
      <alignment horizontal="center"/>
    </xf>
    <xf numFmtId="0" fontId="3" fillId="33" borderId="52" xfId="0" applyFont="1" applyFill="1" applyBorder="1" applyAlignment="1">
      <alignment/>
    </xf>
    <xf numFmtId="0" fontId="2" fillId="33" borderId="64" xfId="0" applyFont="1" applyFill="1" applyBorder="1" applyAlignment="1">
      <alignment/>
    </xf>
    <xf numFmtId="0" fontId="2" fillId="33" borderId="45" xfId="0" applyFont="1" applyFill="1" applyBorder="1" applyAlignment="1">
      <alignment/>
    </xf>
    <xf numFmtId="183" fontId="2" fillId="33" borderId="26" xfId="42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49" fontId="3" fillId="0" borderId="52" xfId="0" applyNumberFormat="1" applyFont="1" applyFill="1" applyBorder="1" applyAlignment="1">
      <alignment horizontal="center"/>
    </xf>
    <xf numFmtId="0" fontId="2" fillId="0" borderId="52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183" fontId="2" fillId="0" borderId="45" xfId="42" applyNumberFormat="1" applyFont="1" applyFill="1" applyBorder="1" applyAlignment="1">
      <alignment/>
    </xf>
    <xf numFmtId="0" fontId="2" fillId="38" borderId="16" xfId="0" applyFont="1" applyFill="1" applyBorder="1" applyAlignment="1">
      <alignment/>
    </xf>
    <xf numFmtId="0" fontId="2" fillId="35" borderId="12" xfId="0" applyFont="1" applyFill="1" applyBorder="1" applyAlignment="1" applyProtection="1">
      <alignment/>
      <protection locked="0"/>
    </xf>
    <xf numFmtId="0" fontId="2" fillId="35" borderId="16" xfId="0" applyFont="1" applyFill="1" applyBorder="1" applyAlignment="1" applyProtection="1">
      <alignment/>
      <protection locked="0"/>
    </xf>
    <xf numFmtId="0" fontId="2" fillId="35" borderId="0" xfId="0" applyFont="1" applyFill="1" applyAlignment="1" applyProtection="1">
      <alignment/>
      <protection locked="0"/>
    </xf>
    <xf numFmtId="0" fontId="2" fillId="35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12" fillId="0" borderId="52" xfId="0" applyFont="1" applyFill="1" applyBorder="1" applyAlignment="1" applyProtection="1">
      <alignment horizontal="center" vertical="center"/>
      <protection locked="0"/>
    </xf>
    <xf numFmtId="49" fontId="12" fillId="0" borderId="52" xfId="0" applyNumberFormat="1" applyFont="1" applyFill="1" applyBorder="1" applyAlignment="1" applyProtection="1">
      <alignment horizontal="center"/>
      <protection locked="0"/>
    </xf>
    <xf numFmtId="0" fontId="0" fillId="0" borderId="64" xfId="0" applyFont="1" applyFill="1" applyBorder="1" applyAlignment="1" applyProtection="1">
      <alignment horizontal="left" wrapText="1"/>
      <protection locked="0"/>
    </xf>
    <xf numFmtId="0" fontId="12" fillId="0" borderId="45" xfId="0" applyFont="1" applyFill="1" applyBorder="1" applyAlignment="1" applyProtection="1">
      <alignment wrapText="1"/>
      <protection locked="0"/>
    </xf>
    <xf numFmtId="183" fontId="12" fillId="0" borderId="45" xfId="42" applyNumberFormat="1" applyFont="1" applyFill="1" applyBorder="1" applyAlignment="1" applyProtection="1">
      <alignment/>
      <protection locked="0"/>
    </xf>
    <xf numFmtId="179" fontId="12" fillId="0" borderId="45" xfId="42" applyNumberFormat="1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 horizontal="left" wrapText="1"/>
      <protection locked="0"/>
    </xf>
    <xf numFmtId="179" fontId="0" fillId="34" borderId="45" xfId="42" applyNumberFormat="1" applyFont="1" applyFill="1" applyBorder="1" applyAlignment="1" applyProtection="1">
      <alignment/>
      <protection locked="0"/>
    </xf>
    <xf numFmtId="179" fontId="0" fillId="0" borderId="45" xfId="42" applyNumberFormat="1" applyFont="1" applyFill="1" applyBorder="1" applyAlignment="1" applyProtection="1">
      <alignment/>
      <protection locked="0"/>
    </xf>
    <xf numFmtId="0" fontId="12" fillId="0" borderId="52" xfId="0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179" fontId="12" fillId="0" borderId="45" xfId="42" applyNumberFormat="1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 wrapText="1"/>
      <protection locked="0"/>
    </xf>
    <xf numFmtId="183" fontId="12" fillId="0" borderId="48" xfId="42" applyNumberFormat="1" applyFont="1" applyFill="1" applyBorder="1" applyAlignment="1" applyProtection="1">
      <alignment/>
      <protection locked="0"/>
    </xf>
    <xf numFmtId="179" fontId="12" fillId="0" borderId="48" xfId="42" applyNumberFormat="1" applyFont="1" applyFill="1" applyBorder="1" applyAlignment="1" applyProtection="1">
      <alignment/>
      <protection locked="0"/>
    </xf>
    <xf numFmtId="43" fontId="2" fillId="0" borderId="0" xfId="0" applyNumberFormat="1" applyFont="1" applyAlignment="1" applyProtection="1">
      <alignment/>
      <protection locked="0"/>
    </xf>
    <xf numFmtId="188" fontId="2" fillId="0" borderId="60" xfId="42" applyNumberFormat="1" applyFont="1" applyFill="1" applyBorder="1" applyAlignment="1" applyProtection="1">
      <alignment/>
      <protection locked="0"/>
    </xf>
    <xf numFmtId="188" fontId="3" fillId="35" borderId="18" xfId="0" applyNumberFormat="1" applyFont="1" applyFill="1" applyBorder="1" applyAlignment="1">
      <alignment/>
    </xf>
    <xf numFmtId="188" fontId="3" fillId="35" borderId="60" xfId="42" applyNumberFormat="1" applyFont="1" applyFill="1" applyBorder="1" applyAlignment="1" applyProtection="1">
      <alignment/>
      <protection locked="0"/>
    </xf>
    <xf numFmtId="188" fontId="3" fillId="35" borderId="17" xfId="42" applyNumberFormat="1" applyFont="1" applyFill="1" applyBorder="1" applyAlignment="1" applyProtection="1">
      <alignment/>
      <protection locked="0"/>
    </xf>
    <xf numFmtId="43" fontId="2" fillId="0" borderId="53" xfId="0" applyNumberFormat="1" applyFont="1" applyBorder="1" applyAlignment="1" applyProtection="1">
      <alignment/>
      <protection locked="0"/>
    </xf>
    <xf numFmtId="43" fontId="2" fillId="0" borderId="32" xfId="0" applyNumberFormat="1" applyFont="1" applyBorder="1" applyAlignment="1" applyProtection="1">
      <alignment/>
      <protection locked="0"/>
    </xf>
    <xf numFmtId="0" fontId="2" fillId="40" borderId="12" xfId="0" applyFont="1" applyFill="1" applyBorder="1" applyAlignment="1" applyProtection="1">
      <alignment/>
      <protection locked="0"/>
    </xf>
    <xf numFmtId="0" fontId="2" fillId="40" borderId="26" xfId="0" applyFont="1" applyFill="1" applyBorder="1" applyAlignment="1" applyProtection="1">
      <alignment horizontal="center"/>
      <protection locked="0"/>
    </xf>
    <xf numFmtId="49" fontId="2" fillId="40" borderId="26" xfId="0" applyNumberFormat="1" applyFont="1" applyFill="1" applyBorder="1" applyAlignment="1" applyProtection="1">
      <alignment horizontal="center"/>
      <protection locked="0"/>
    </xf>
    <xf numFmtId="0" fontId="2" fillId="40" borderId="26" xfId="0" applyFont="1" applyFill="1" applyBorder="1" applyAlignment="1" applyProtection="1">
      <alignment horizontal="left"/>
      <protection locked="0"/>
    </xf>
    <xf numFmtId="0" fontId="2" fillId="40" borderId="13" xfId="0" applyFont="1" applyFill="1" applyBorder="1" applyAlignment="1" applyProtection="1">
      <alignment horizontal="left"/>
      <protection locked="0"/>
    </xf>
    <xf numFmtId="0" fontId="2" fillId="40" borderId="45" xfId="0" applyFont="1" applyFill="1" applyBorder="1" applyAlignment="1" applyProtection="1">
      <alignment/>
      <protection locked="0"/>
    </xf>
    <xf numFmtId="179" fontId="2" fillId="40" borderId="45" xfId="42" applyNumberFormat="1" applyFont="1" applyFill="1" applyBorder="1" applyAlignment="1" applyProtection="1">
      <alignment/>
      <protection locked="0"/>
    </xf>
    <xf numFmtId="0" fontId="2" fillId="40" borderId="15" xfId="0" applyFont="1" applyFill="1" applyBorder="1" applyAlignment="1" applyProtection="1">
      <alignment/>
      <protection locked="0"/>
    </xf>
    <xf numFmtId="0" fontId="2" fillId="40" borderId="0" xfId="0" applyFont="1" applyFill="1" applyAlignment="1" applyProtection="1">
      <alignment/>
      <protection locked="0"/>
    </xf>
    <xf numFmtId="0" fontId="2" fillId="40" borderId="0" xfId="0" applyFont="1" applyFill="1" applyAlignment="1">
      <alignment/>
    </xf>
    <xf numFmtId="0" fontId="3" fillId="40" borderId="26" xfId="0" applyFont="1" applyFill="1" applyBorder="1" applyAlignment="1" applyProtection="1">
      <alignment horizontal="center"/>
      <protection locked="0"/>
    </xf>
    <xf numFmtId="179" fontId="2" fillId="34" borderId="45" xfId="42" applyNumberFormat="1" applyFont="1" applyFill="1" applyBorder="1" applyAlignment="1" applyProtection="1">
      <alignment/>
      <protection locked="0"/>
    </xf>
    <xf numFmtId="183" fontId="2" fillId="0" borderId="0" xfId="0" applyNumberFormat="1" applyFont="1" applyAlignment="1">
      <alignment/>
    </xf>
    <xf numFmtId="0" fontId="2" fillId="0" borderId="64" xfId="0" applyFont="1" applyFill="1" applyBorder="1" applyAlignment="1" applyProtection="1">
      <alignment horizontal="left" wrapText="1"/>
      <protection locked="0"/>
    </xf>
    <xf numFmtId="0" fontId="2" fillId="0" borderId="27" xfId="0" applyFont="1" applyFill="1" applyBorder="1" applyAlignment="1" applyProtection="1">
      <alignment horizontal="left" wrapText="1"/>
      <protection locked="0"/>
    </xf>
    <xf numFmtId="183" fontId="3" fillId="0" borderId="26" xfId="42" applyNumberFormat="1" applyFont="1" applyFill="1" applyBorder="1" applyAlignment="1" applyProtection="1">
      <alignment horizontal="center"/>
      <protection locked="0"/>
    </xf>
    <xf numFmtId="183" fontId="3" fillId="0" borderId="13" xfId="42" applyNumberFormat="1" applyFont="1" applyFill="1" applyBorder="1" applyAlignment="1" applyProtection="1">
      <alignment horizontal="center"/>
      <protection locked="0"/>
    </xf>
    <xf numFmtId="183" fontId="2" fillId="0" borderId="26" xfId="42" applyNumberFormat="1" applyFont="1" applyFill="1" applyBorder="1" applyAlignment="1" applyProtection="1">
      <alignment horizontal="center"/>
      <protection locked="0"/>
    </xf>
    <xf numFmtId="183" fontId="2" fillId="0" borderId="13" xfId="42" applyNumberFormat="1" applyFont="1" applyFill="1" applyBorder="1" applyAlignment="1" applyProtection="1">
      <alignment horizontal="center"/>
      <protection locked="0"/>
    </xf>
    <xf numFmtId="183" fontId="3" fillId="0" borderId="34" xfId="42" applyNumberFormat="1" applyFont="1" applyFill="1" applyBorder="1" applyAlignment="1" applyProtection="1">
      <alignment horizontal="center"/>
      <protection locked="0"/>
    </xf>
    <xf numFmtId="183" fontId="3" fillId="0" borderId="47" xfId="42" applyNumberFormat="1" applyFont="1" applyFill="1" applyBorder="1" applyAlignment="1" applyProtection="1">
      <alignment horizontal="center"/>
      <protection locked="0"/>
    </xf>
    <xf numFmtId="183" fontId="2" fillId="0" borderId="34" xfId="42" applyNumberFormat="1" applyFont="1" applyFill="1" applyBorder="1" applyAlignment="1" applyProtection="1">
      <alignment horizontal="center"/>
      <protection locked="0"/>
    </xf>
    <xf numFmtId="183" fontId="2" fillId="0" borderId="47" xfId="42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13" xfId="0" applyFont="1" applyFill="1" applyBorder="1" applyAlignment="1" applyProtection="1">
      <alignment horizontal="left" wrapText="1"/>
      <protection locked="0"/>
    </xf>
    <xf numFmtId="183" fontId="3" fillId="35" borderId="28" xfId="42" applyNumberFormat="1" applyFont="1" applyFill="1" applyBorder="1" applyAlignment="1" applyProtection="1">
      <alignment horizontal="center"/>
      <protection locked="0"/>
    </xf>
    <xf numFmtId="183" fontId="3" fillId="35" borderId="29" xfId="42" applyNumberFormat="1" applyFont="1" applyFill="1" applyBorder="1" applyAlignment="1" applyProtection="1">
      <alignment horizontal="center"/>
      <protection locked="0"/>
    </xf>
    <xf numFmtId="0" fontId="2" fillId="0" borderId="52" xfId="0" applyFont="1" applyFill="1" applyBorder="1" applyAlignment="1" applyProtection="1">
      <alignment horizontal="left" wrapText="1"/>
      <protection locked="0"/>
    </xf>
    <xf numFmtId="183" fontId="3" fillId="0" borderId="28" xfId="42" applyNumberFormat="1" applyFont="1" applyFill="1" applyBorder="1" applyAlignment="1" applyProtection="1">
      <alignment horizontal="center"/>
      <protection locked="0"/>
    </xf>
    <xf numFmtId="183" fontId="3" fillId="0" borderId="29" xfId="42" applyNumberFormat="1" applyFont="1" applyFill="1" applyBorder="1" applyAlignment="1" applyProtection="1">
      <alignment horizontal="center"/>
      <protection locked="0"/>
    </xf>
    <xf numFmtId="183" fontId="2" fillId="0" borderId="28" xfId="42" applyNumberFormat="1" applyFont="1" applyFill="1" applyBorder="1" applyAlignment="1" applyProtection="1">
      <alignment horizontal="center"/>
      <protection locked="0"/>
    </xf>
    <xf numFmtId="183" fontId="2" fillId="0" borderId="29" xfId="42" applyNumberFormat="1" applyFont="1" applyFill="1" applyBorder="1" applyAlignment="1" applyProtection="1">
      <alignment horizontal="center"/>
      <protection locked="0"/>
    </xf>
    <xf numFmtId="183" fontId="2" fillId="34" borderId="26" xfId="42" applyNumberFormat="1" applyFont="1" applyFill="1" applyBorder="1" applyAlignment="1">
      <alignment horizontal="center"/>
    </xf>
    <xf numFmtId="183" fontId="2" fillId="34" borderId="13" xfId="42" applyNumberFormat="1" applyFont="1" applyFill="1" applyBorder="1" applyAlignment="1">
      <alignment horizontal="center"/>
    </xf>
    <xf numFmtId="183" fontId="2" fillId="38" borderId="28" xfId="42" applyNumberFormat="1" applyFont="1" applyFill="1" applyBorder="1" applyAlignment="1">
      <alignment horizontal="center"/>
    </xf>
    <xf numFmtId="183" fontId="2" fillId="38" borderId="29" xfId="42" applyNumberFormat="1" applyFont="1" applyFill="1" applyBorder="1" applyAlignment="1">
      <alignment horizontal="center"/>
    </xf>
    <xf numFmtId="0" fontId="2" fillId="34" borderId="52" xfId="0" applyFont="1" applyFill="1" applyBorder="1" applyAlignment="1">
      <alignment horizontal="left"/>
    </xf>
    <xf numFmtId="0" fontId="2" fillId="34" borderId="64" xfId="0" applyFont="1" applyFill="1" applyBorder="1" applyAlignment="1">
      <alignment horizontal="left"/>
    </xf>
    <xf numFmtId="0" fontId="3" fillId="35" borderId="52" xfId="0" applyFont="1" applyFill="1" applyBorder="1" applyAlignment="1" applyProtection="1">
      <alignment horizontal="left" wrapText="1"/>
      <protection locked="0"/>
    </xf>
    <xf numFmtId="0" fontId="3" fillId="35" borderId="64" xfId="0" applyFont="1" applyFill="1" applyBorder="1" applyAlignment="1" applyProtection="1">
      <alignment horizontal="left" wrapText="1"/>
      <protection locked="0"/>
    </xf>
    <xf numFmtId="0" fontId="2" fillId="0" borderId="52" xfId="0" applyFont="1" applyBorder="1" applyAlignment="1">
      <alignment horizontal="left"/>
    </xf>
    <xf numFmtId="0" fontId="2" fillId="0" borderId="64" xfId="0" applyFont="1" applyBorder="1" applyAlignment="1">
      <alignment horizontal="left"/>
    </xf>
    <xf numFmtId="183" fontId="2" fillId="34" borderId="28" xfId="42" applyNumberFormat="1" applyFont="1" applyFill="1" applyBorder="1" applyAlignment="1">
      <alignment horizontal="center"/>
    </xf>
    <xf numFmtId="183" fontId="2" fillId="34" borderId="29" xfId="42" applyNumberFormat="1" applyFont="1" applyFill="1" applyBorder="1" applyAlignment="1">
      <alignment horizontal="center"/>
    </xf>
    <xf numFmtId="183" fontId="2" fillId="38" borderId="28" xfId="42" applyNumberFormat="1" applyFont="1" applyFill="1" applyBorder="1" applyAlignment="1" applyProtection="1">
      <alignment horizontal="center"/>
      <protection locked="0"/>
    </xf>
    <xf numFmtId="183" fontId="2" fillId="38" borderId="29" xfId="42" applyNumberFormat="1" applyFont="1" applyFill="1" applyBorder="1" applyAlignment="1" applyProtection="1">
      <alignment horizontal="center"/>
      <protection locked="0"/>
    </xf>
    <xf numFmtId="183" fontId="2" fillId="35" borderId="64" xfId="42" applyNumberFormat="1" applyFont="1" applyFill="1" applyBorder="1" applyAlignment="1">
      <alignment horizontal="center"/>
    </xf>
    <xf numFmtId="183" fontId="2" fillId="35" borderId="13" xfId="42" applyNumberFormat="1" applyFont="1" applyFill="1" applyBorder="1" applyAlignment="1">
      <alignment horizontal="center"/>
    </xf>
    <xf numFmtId="183" fontId="6" fillId="0" borderId="28" xfId="42" applyNumberFormat="1" applyFont="1" applyFill="1" applyBorder="1" applyAlignment="1">
      <alignment horizontal="center"/>
    </xf>
    <xf numFmtId="183" fontId="6" fillId="0" borderId="29" xfId="42" applyNumberFormat="1" applyFont="1" applyFill="1" applyBorder="1" applyAlignment="1">
      <alignment horizontal="center"/>
    </xf>
    <xf numFmtId="183" fontId="2" fillId="0" borderId="30" xfId="42" applyNumberFormat="1" applyFont="1" applyBorder="1" applyAlignment="1" applyProtection="1">
      <alignment horizontal="center"/>
      <protection locked="0"/>
    </xf>
    <xf numFmtId="183" fontId="2" fillId="0" borderId="31" xfId="42" applyNumberFormat="1" applyFont="1" applyBorder="1" applyAlignment="1" applyProtection="1">
      <alignment horizontal="center"/>
      <protection locked="0"/>
    </xf>
    <xf numFmtId="183" fontId="2" fillId="35" borderId="14" xfId="42" applyNumberFormat="1" applyFont="1" applyFill="1" applyBorder="1" applyAlignment="1" applyProtection="1">
      <alignment horizontal="center"/>
      <protection locked="0"/>
    </xf>
    <xf numFmtId="183" fontId="2" fillId="35" borderId="20" xfId="42" applyNumberFormat="1" applyFont="1" applyFill="1" applyBorder="1" applyAlignment="1" applyProtection="1">
      <alignment horizontal="center"/>
      <protection locked="0"/>
    </xf>
    <xf numFmtId="183" fontId="2" fillId="0" borderId="28" xfId="42" applyNumberFormat="1" applyFont="1" applyBorder="1" applyAlignment="1" applyProtection="1">
      <alignment horizontal="center"/>
      <protection locked="0"/>
    </xf>
    <xf numFmtId="183" fontId="2" fillId="0" borderId="29" xfId="42" applyNumberFormat="1" applyFont="1" applyBorder="1" applyAlignment="1" applyProtection="1">
      <alignment horizontal="center"/>
      <protection locked="0"/>
    </xf>
    <xf numFmtId="183" fontId="6" fillId="0" borderId="68" xfId="42" applyNumberFormat="1" applyFont="1" applyFill="1" applyBorder="1" applyAlignment="1">
      <alignment horizontal="center"/>
    </xf>
    <xf numFmtId="183" fontId="6" fillId="0" borderId="44" xfId="42" applyNumberFormat="1" applyFont="1" applyFill="1" applyBorder="1" applyAlignment="1">
      <alignment horizontal="center"/>
    </xf>
    <xf numFmtId="0" fontId="2" fillId="0" borderId="27" xfId="0" applyFont="1" applyBorder="1" applyAlignment="1" applyProtection="1">
      <alignment horizontal="left"/>
      <protection locked="0"/>
    </xf>
    <xf numFmtId="183" fontId="2" fillId="0" borderId="52" xfId="42" applyNumberFormat="1" applyFont="1" applyBorder="1" applyAlignment="1" applyProtection="1">
      <alignment horizontal="center"/>
      <protection locked="0"/>
    </xf>
    <xf numFmtId="183" fontId="2" fillId="0" borderId="51" xfId="42" applyNumberFormat="1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183" fontId="2" fillId="0" borderId="26" xfId="42" applyNumberFormat="1" applyFont="1" applyBorder="1" applyAlignment="1" applyProtection="1">
      <alignment horizontal="center"/>
      <protection locked="0"/>
    </xf>
    <xf numFmtId="183" fontId="2" fillId="0" borderId="13" xfId="42" applyNumberFormat="1" applyFont="1" applyBorder="1" applyAlignment="1" applyProtection="1">
      <alignment horizontal="center"/>
      <protection locked="0"/>
    </xf>
    <xf numFmtId="183" fontId="2" fillId="0" borderId="27" xfId="42" applyNumberFormat="1" applyFont="1" applyBorder="1" applyAlignment="1" applyProtection="1">
      <alignment horizontal="center"/>
      <protection locked="0"/>
    </xf>
    <xf numFmtId="183" fontId="2" fillId="0" borderId="62" xfId="42" applyNumberFormat="1" applyFont="1" applyBorder="1" applyAlignment="1" applyProtection="1">
      <alignment horizontal="center"/>
      <protection locked="0"/>
    </xf>
    <xf numFmtId="183" fontId="2" fillId="0" borderId="70" xfId="42" applyNumberFormat="1" applyFont="1" applyBorder="1" applyAlignment="1" applyProtection="1">
      <alignment horizontal="center"/>
      <protection locked="0"/>
    </xf>
    <xf numFmtId="183" fontId="2" fillId="0" borderId="68" xfId="42" applyNumberFormat="1" applyFont="1" applyBorder="1" applyAlignment="1" applyProtection="1">
      <alignment horizontal="center"/>
      <protection locked="0"/>
    </xf>
    <xf numFmtId="183" fontId="2" fillId="0" borderId="44" xfId="42" applyNumberFormat="1" applyFont="1" applyBorder="1" applyAlignment="1" applyProtection="1">
      <alignment horizontal="center"/>
      <protection locked="0"/>
    </xf>
    <xf numFmtId="183" fontId="3" fillId="0" borderId="28" xfId="42" applyNumberFormat="1" applyFont="1" applyBorder="1" applyAlignment="1" applyProtection="1">
      <alignment horizontal="center"/>
      <protection locked="0"/>
    </xf>
    <xf numFmtId="183" fontId="3" fillId="0" borderId="29" xfId="42" applyNumberFormat="1" applyFont="1" applyBorder="1" applyAlignment="1" applyProtection="1">
      <alignment horizontal="center"/>
      <protection locked="0"/>
    </xf>
    <xf numFmtId="0" fontId="2" fillId="0" borderId="64" xfId="0" applyFont="1" applyBorder="1" applyAlignment="1" applyProtection="1">
      <alignment horizontal="left"/>
      <protection locked="0"/>
    </xf>
    <xf numFmtId="0" fontId="2" fillId="0" borderId="51" xfId="0" applyFont="1" applyBorder="1" applyAlignment="1" applyProtection="1">
      <alignment horizontal="left"/>
      <protection locked="0"/>
    </xf>
    <xf numFmtId="0" fontId="2" fillId="0" borderId="52" xfId="0" applyFont="1" applyBorder="1" applyAlignment="1" applyProtection="1">
      <alignment horizontal="left"/>
      <protection locked="0"/>
    </xf>
    <xf numFmtId="0" fontId="3" fillId="0" borderId="26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183" fontId="3" fillId="0" borderId="24" xfId="42" applyNumberFormat="1" applyFont="1" applyBorder="1" applyAlignment="1" applyProtection="1">
      <alignment horizontal="center"/>
      <protection locked="0"/>
    </xf>
    <xf numFmtId="183" fontId="3" fillId="0" borderId="67" xfId="42" applyNumberFormat="1" applyFont="1" applyBorder="1" applyAlignment="1" applyProtection="1">
      <alignment horizontal="center"/>
      <protection locked="0"/>
    </xf>
    <xf numFmtId="183" fontId="3" fillId="0" borderId="27" xfId="42" applyNumberFormat="1" applyFont="1" applyBorder="1" applyAlignment="1" applyProtection="1">
      <alignment horizontal="center"/>
      <protection locked="0"/>
    </xf>
    <xf numFmtId="183" fontId="3" fillId="0" borderId="13" xfId="42" applyNumberFormat="1" applyFont="1" applyBorder="1" applyAlignment="1" applyProtection="1">
      <alignment horizontal="center"/>
      <protection locked="0"/>
    </xf>
    <xf numFmtId="0" fontId="2" fillId="0" borderId="2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183" fontId="3" fillId="0" borderId="26" xfId="42" applyNumberFormat="1" applyFont="1" applyBorder="1" applyAlignment="1" applyProtection="1">
      <alignment horizontal="center"/>
      <protection locked="0"/>
    </xf>
    <xf numFmtId="49" fontId="2" fillId="0" borderId="26" xfId="0" applyNumberFormat="1" applyFont="1" applyBorder="1" applyAlignment="1" applyProtection="1">
      <alignment horizontal="left"/>
      <protection locked="0"/>
    </xf>
    <xf numFmtId="49" fontId="2" fillId="0" borderId="13" xfId="0" applyNumberFormat="1" applyFont="1" applyBorder="1" applyAlignment="1" applyProtection="1">
      <alignment horizontal="left"/>
      <protection locked="0"/>
    </xf>
    <xf numFmtId="43" fontId="2" fillId="0" borderId="26" xfId="42" applyFont="1" applyFill="1" applyBorder="1" applyAlignment="1" applyProtection="1">
      <alignment horizontal="center"/>
      <protection locked="0"/>
    </xf>
    <xf numFmtId="43" fontId="2" fillId="0" borderId="27" xfId="42" applyFont="1" applyFill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43" fontId="2" fillId="0" borderId="62" xfId="42" applyFont="1" applyBorder="1" applyAlignment="1" applyProtection="1">
      <alignment horizontal="center"/>
      <protection locked="0"/>
    </xf>
    <xf numFmtId="43" fontId="2" fillId="0" borderId="70" xfId="42" applyFont="1" applyBorder="1" applyAlignment="1" applyProtection="1">
      <alignment horizontal="center"/>
      <protection locked="0"/>
    </xf>
    <xf numFmtId="43" fontId="2" fillId="0" borderId="35" xfId="42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3" fontId="2" fillId="0" borderId="61" xfId="42" applyFont="1" applyBorder="1" applyAlignment="1">
      <alignment horizontal="center"/>
    </xf>
    <xf numFmtId="43" fontId="2" fillId="0" borderId="41" xfId="42" applyFont="1" applyBorder="1" applyAlignment="1">
      <alignment horizontal="center"/>
    </xf>
    <xf numFmtId="49" fontId="3" fillId="0" borderId="61" xfId="0" applyNumberFormat="1" applyFont="1" applyBorder="1" applyAlignment="1" applyProtection="1">
      <alignment horizontal="left"/>
      <protection locked="0"/>
    </xf>
    <xf numFmtId="49" fontId="3" fillId="0" borderId="41" xfId="0" applyNumberFormat="1" applyFont="1" applyBorder="1" applyAlignment="1" applyProtection="1">
      <alignment horizontal="left"/>
      <protection locked="0"/>
    </xf>
    <xf numFmtId="183" fontId="2" fillId="0" borderId="61" xfId="42" applyNumberFormat="1" applyFont="1" applyBorder="1" applyAlignment="1" applyProtection="1">
      <alignment horizontal="center"/>
      <protection locked="0"/>
    </xf>
    <xf numFmtId="0" fontId="2" fillId="0" borderId="41" xfId="0" applyFont="1" applyBorder="1" applyAlignment="1">
      <alignment/>
    </xf>
    <xf numFmtId="0" fontId="2" fillId="0" borderId="14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43" fontId="2" fillId="0" borderId="14" xfId="42" applyFont="1" applyBorder="1" applyAlignment="1" applyProtection="1">
      <alignment horizontal="center"/>
      <protection locked="0"/>
    </xf>
    <xf numFmtId="43" fontId="2" fillId="0" borderId="20" xfId="42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43" fontId="2" fillId="0" borderId="13" xfId="42" applyFont="1" applyFill="1" applyBorder="1" applyAlignment="1" applyProtection="1">
      <alignment horizontal="center"/>
      <protection locked="0"/>
    </xf>
    <xf numFmtId="43" fontId="2" fillId="0" borderId="19" xfId="42" applyFont="1" applyBorder="1" applyAlignment="1" applyProtection="1">
      <alignment horizontal="center"/>
      <protection locked="0"/>
    </xf>
    <xf numFmtId="183" fontId="6" fillId="35" borderId="14" xfId="42" applyNumberFormat="1" applyFont="1" applyFill="1" applyBorder="1" applyAlignment="1">
      <alignment horizontal="center"/>
    </xf>
    <xf numFmtId="183" fontId="6" fillId="35" borderId="20" xfId="42" applyNumberFormat="1" applyFont="1" applyFill="1" applyBorder="1" applyAlignment="1">
      <alignment horizontal="center"/>
    </xf>
    <xf numFmtId="0" fontId="2" fillId="0" borderId="34" xfId="0" applyFont="1" applyFill="1" applyBorder="1" applyAlignment="1" applyProtection="1">
      <alignment horizontal="center"/>
      <protection locked="0"/>
    </xf>
    <xf numFmtId="0" fontId="2" fillId="0" borderId="47" xfId="0" applyFont="1" applyFill="1" applyBorder="1" applyAlignment="1" applyProtection="1">
      <alignment horizontal="center"/>
      <protection locked="0"/>
    </xf>
    <xf numFmtId="0" fontId="2" fillId="0" borderId="46" xfId="0" applyFont="1" applyFill="1" applyBorder="1" applyAlignment="1" applyProtection="1">
      <alignment horizontal="center"/>
      <protection locked="0"/>
    </xf>
    <xf numFmtId="183" fontId="2" fillId="35" borderId="14" xfId="42" applyNumberFormat="1" applyFont="1" applyFill="1" applyBorder="1" applyAlignment="1">
      <alignment horizontal="center"/>
    </xf>
    <xf numFmtId="183" fontId="2" fillId="35" borderId="20" xfId="42" applyNumberFormat="1" applyFont="1" applyFill="1" applyBorder="1" applyAlignment="1">
      <alignment horizontal="center"/>
    </xf>
    <xf numFmtId="183" fontId="2" fillId="35" borderId="19" xfId="42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43" fontId="6" fillId="35" borderId="14" xfId="42" applyFont="1" applyFill="1" applyBorder="1" applyAlignment="1">
      <alignment horizontal="center"/>
    </xf>
    <xf numFmtId="43" fontId="6" fillId="35" borderId="20" xfId="42" applyFont="1" applyFill="1" applyBorder="1" applyAlignment="1">
      <alignment horizontal="center"/>
    </xf>
    <xf numFmtId="43" fontId="6" fillId="35" borderId="19" xfId="42" applyFont="1" applyFill="1" applyBorder="1" applyAlignment="1">
      <alignment horizontal="center"/>
    </xf>
    <xf numFmtId="0" fontId="2" fillId="0" borderId="26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0" fontId="3" fillId="41" borderId="14" xfId="0" applyFont="1" applyFill="1" applyBorder="1" applyAlignment="1">
      <alignment horizontal="center"/>
    </xf>
    <xf numFmtId="0" fontId="3" fillId="41" borderId="1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67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43" fontId="3" fillId="0" borderId="62" xfId="0" applyNumberFormat="1" applyFont="1" applyFill="1" applyBorder="1" applyAlignment="1" applyProtection="1">
      <alignment horizontal="center"/>
      <protection locked="0"/>
    </xf>
    <xf numFmtId="0" fontId="3" fillId="0" borderId="70" xfId="0" applyFont="1" applyFill="1" applyBorder="1" applyAlignment="1" applyProtection="1">
      <alignment horizontal="center"/>
      <protection locked="0"/>
    </xf>
    <xf numFmtId="0" fontId="3" fillId="0" borderId="35" xfId="0" applyFont="1" applyFill="1" applyBorder="1" applyAlignment="1" applyProtection="1">
      <alignment horizontal="center"/>
      <protection locked="0"/>
    </xf>
    <xf numFmtId="0" fontId="2" fillId="35" borderId="14" xfId="0" applyFont="1" applyFill="1" applyBorder="1" applyAlignment="1" applyProtection="1">
      <alignment horizontal="center"/>
      <protection locked="0"/>
    </xf>
    <xf numFmtId="0" fontId="2" fillId="35" borderId="20" xfId="0" applyFont="1" applyFill="1" applyBorder="1" applyAlignment="1" applyProtection="1">
      <alignment horizontal="center"/>
      <protection locked="0"/>
    </xf>
    <xf numFmtId="0" fontId="2" fillId="35" borderId="19" xfId="0" applyFont="1" applyFill="1" applyBorder="1" applyAlignment="1" applyProtection="1">
      <alignment horizontal="center"/>
      <protection locked="0"/>
    </xf>
    <xf numFmtId="0" fontId="2" fillId="0" borderId="62" xfId="0" applyFont="1" applyFill="1" applyBorder="1" applyAlignment="1" applyProtection="1">
      <alignment horizontal="center"/>
      <protection locked="0"/>
    </xf>
    <xf numFmtId="0" fontId="2" fillId="0" borderId="70" xfId="0" applyFont="1" applyFill="1" applyBorder="1" applyAlignment="1" applyProtection="1">
      <alignment horizontal="center"/>
      <protection locked="0"/>
    </xf>
    <xf numFmtId="0" fontId="2" fillId="0" borderId="35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36" xfId="0" applyFont="1" applyFill="1" applyBorder="1" applyAlignment="1" applyProtection="1">
      <alignment horizontal="center"/>
      <protection locked="0"/>
    </xf>
    <xf numFmtId="183" fontId="2" fillId="0" borderId="61" xfId="42" applyNumberFormat="1" applyFont="1" applyFill="1" applyBorder="1" applyAlignment="1" applyProtection="1">
      <alignment horizontal="center"/>
      <protection locked="0"/>
    </xf>
    <xf numFmtId="183" fontId="2" fillId="0" borderId="41" xfId="42" applyNumberFormat="1" applyFont="1" applyFill="1" applyBorder="1" applyAlignment="1" applyProtection="1">
      <alignment horizontal="center"/>
      <protection locked="0"/>
    </xf>
    <xf numFmtId="183" fontId="2" fillId="0" borderId="25" xfId="42" applyNumberFormat="1" applyFont="1" applyFill="1" applyBorder="1" applyAlignment="1" applyProtection="1">
      <alignment horizontal="center"/>
      <protection locked="0"/>
    </xf>
    <xf numFmtId="0" fontId="3" fillId="0" borderId="61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41" borderId="14" xfId="0" applyFont="1" applyFill="1" applyBorder="1" applyAlignment="1" applyProtection="1">
      <alignment horizontal="center"/>
      <protection locked="0"/>
    </xf>
    <xf numFmtId="0" fontId="3" fillId="41" borderId="19" xfId="0" applyFont="1" applyFill="1" applyBorder="1" applyAlignment="1" applyProtection="1">
      <alignment horizontal="center"/>
      <protection locked="0"/>
    </xf>
    <xf numFmtId="0" fontId="3" fillId="41" borderId="33" xfId="0" applyFont="1" applyFill="1" applyBorder="1" applyAlignment="1" applyProtection="1">
      <alignment horizontal="center"/>
      <protection locked="0"/>
    </xf>
    <xf numFmtId="0" fontId="3" fillId="41" borderId="21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35" borderId="14" xfId="0" applyFont="1" applyFill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3" fillId="41" borderId="18" xfId="0" applyFont="1" applyFill="1" applyBorder="1" applyAlignment="1">
      <alignment horizontal="center"/>
    </xf>
    <xf numFmtId="0" fontId="3" fillId="41" borderId="33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17" fontId="3" fillId="0" borderId="14" xfId="0" applyNumberFormat="1" applyFont="1" applyBorder="1" applyAlignment="1">
      <alignment horizontal="center"/>
    </xf>
    <xf numFmtId="17" fontId="3" fillId="0" borderId="20" xfId="0" applyNumberFormat="1" applyFont="1" applyBorder="1" applyAlignment="1">
      <alignment horizontal="center"/>
    </xf>
    <xf numFmtId="0" fontId="3" fillId="41" borderId="36" xfId="0" applyFont="1" applyFill="1" applyBorder="1" applyAlignment="1">
      <alignment horizontal="center"/>
    </xf>
    <xf numFmtId="0" fontId="3" fillId="41" borderId="20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43" fontId="2" fillId="0" borderId="23" xfId="42" applyFont="1" applyFill="1" applyBorder="1" applyAlignment="1" applyProtection="1">
      <alignment horizontal="center"/>
      <protection locked="0"/>
    </xf>
    <xf numFmtId="43" fontId="2" fillId="0" borderId="24" xfId="42" applyFont="1" applyFill="1" applyBorder="1" applyAlignment="1" applyProtection="1">
      <alignment horizontal="center"/>
      <protection locked="0"/>
    </xf>
    <xf numFmtId="43" fontId="2" fillId="0" borderId="62" xfId="42" applyFont="1" applyFill="1" applyBorder="1" applyAlignment="1" applyProtection="1">
      <alignment horizontal="center"/>
      <protection locked="0"/>
    </xf>
    <xf numFmtId="43" fontId="2" fillId="0" borderId="70" xfId="42" applyFont="1" applyFill="1" applyBorder="1" applyAlignment="1" applyProtection="1">
      <alignment horizontal="center"/>
      <protection locked="0"/>
    </xf>
    <xf numFmtId="43" fontId="2" fillId="0" borderId="35" xfId="42" applyFont="1" applyFill="1" applyBorder="1" applyAlignment="1" applyProtection="1">
      <alignment horizontal="center"/>
      <protection locked="0"/>
    </xf>
    <xf numFmtId="43" fontId="2" fillId="35" borderId="14" xfId="42" applyFont="1" applyFill="1" applyBorder="1" applyAlignment="1" applyProtection="1">
      <alignment horizontal="center"/>
      <protection locked="0"/>
    </xf>
    <xf numFmtId="43" fontId="2" fillId="35" borderId="20" xfId="42" applyFont="1" applyFill="1" applyBorder="1" applyAlignment="1" applyProtection="1">
      <alignment horizontal="center"/>
      <protection locked="0"/>
    </xf>
    <xf numFmtId="43" fontId="2" fillId="35" borderId="19" xfId="42" applyFont="1" applyFill="1" applyBorder="1" applyAlignment="1" applyProtection="1">
      <alignment horizontal="center"/>
      <protection locked="0"/>
    </xf>
    <xf numFmtId="43" fontId="2" fillId="0" borderId="67" xfId="42" applyFont="1" applyFill="1" applyBorder="1" applyAlignment="1" applyProtection="1">
      <alignment horizontal="center"/>
      <protection locked="0"/>
    </xf>
    <xf numFmtId="183" fontId="2" fillId="0" borderId="61" xfId="42" applyNumberFormat="1" applyFont="1" applyBorder="1" applyAlignment="1">
      <alignment horizontal="center"/>
    </xf>
    <xf numFmtId="183" fontId="2" fillId="0" borderId="41" xfId="42" applyNumberFormat="1" applyFont="1" applyBorder="1" applyAlignment="1">
      <alignment horizontal="center"/>
    </xf>
    <xf numFmtId="43" fontId="2" fillId="0" borderId="34" xfId="42" applyFont="1" applyFill="1" applyBorder="1" applyAlignment="1" applyProtection="1">
      <alignment horizontal="center"/>
      <protection locked="0"/>
    </xf>
    <xf numFmtId="43" fontId="2" fillId="0" borderId="47" xfId="42" applyFont="1" applyFill="1" applyBorder="1" applyAlignment="1" applyProtection="1">
      <alignment horizontal="center"/>
      <protection locked="0"/>
    </xf>
    <xf numFmtId="43" fontId="2" fillId="0" borderId="46" xfId="42" applyFont="1" applyFill="1" applyBorder="1" applyAlignment="1" applyProtection="1">
      <alignment horizontal="center"/>
      <protection locked="0"/>
    </xf>
    <xf numFmtId="43" fontId="2" fillId="35" borderId="14" xfId="42" applyFont="1" applyFill="1" applyBorder="1" applyAlignment="1">
      <alignment horizontal="center"/>
    </xf>
    <xf numFmtId="43" fontId="2" fillId="35" borderId="20" xfId="42" applyFont="1" applyFill="1" applyBorder="1" applyAlignment="1">
      <alignment horizontal="center"/>
    </xf>
    <xf numFmtId="43" fontId="2" fillId="35" borderId="19" xfId="42" applyFont="1" applyFill="1" applyBorder="1" applyAlignment="1">
      <alignment horizontal="center"/>
    </xf>
    <xf numFmtId="183" fontId="2" fillId="0" borderId="27" xfId="42" applyNumberFormat="1" applyFont="1" applyFill="1" applyBorder="1" applyAlignment="1" applyProtection="1">
      <alignment horizontal="center"/>
      <protection locked="0"/>
    </xf>
    <xf numFmtId="183" fontId="2" fillId="0" borderId="35" xfId="42" applyNumberFormat="1" applyFont="1" applyBorder="1" applyAlignment="1" applyProtection="1">
      <alignment horizontal="center"/>
      <protection locked="0"/>
    </xf>
    <xf numFmtId="183" fontId="3" fillId="35" borderId="28" xfId="42" applyNumberFormat="1" applyFont="1" applyFill="1" applyBorder="1" applyAlignment="1" applyProtection="1">
      <alignment horizontal="center"/>
      <protection locked="0"/>
    </xf>
    <xf numFmtId="183" fontId="3" fillId="35" borderId="29" xfId="42" applyNumberFormat="1" applyFont="1" applyFill="1" applyBorder="1" applyAlignment="1" applyProtection="1">
      <alignment horizontal="center"/>
      <protection locked="0"/>
    </xf>
    <xf numFmtId="183" fontId="3" fillId="0" borderId="28" xfId="42" applyNumberFormat="1" applyFont="1" applyFill="1" applyBorder="1" applyAlignment="1" applyProtection="1">
      <alignment horizontal="center"/>
      <protection locked="0"/>
    </xf>
    <xf numFmtId="183" fontId="3" fillId="0" borderId="29" xfId="42" applyNumberFormat="1" applyFont="1" applyFill="1" applyBorder="1" applyAlignment="1" applyProtection="1">
      <alignment horizontal="center"/>
      <protection locked="0"/>
    </xf>
    <xf numFmtId="183" fontId="3" fillId="0" borderId="26" xfId="42" applyNumberFormat="1" applyFont="1" applyFill="1" applyBorder="1" applyAlignment="1" applyProtection="1">
      <alignment horizontal="center"/>
      <protection locked="0"/>
    </xf>
    <xf numFmtId="183" fontId="3" fillId="0" borderId="13" xfId="42" applyNumberFormat="1" applyFont="1" applyFill="1" applyBorder="1" applyAlignment="1" applyProtection="1">
      <alignment horizontal="center"/>
      <protection locked="0"/>
    </xf>
    <xf numFmtId="183" fontId="3" fillId="0" borderId="34" xfId="42" applyNumberFormat="1" applyFont="1" applyFill="1" applyBorder="1" applyAlignment="1" applyProtection="1">
      <alignment horizontal="center"/>
      <protection locked="0"/>
    </xf>
    <xf numFmtId="183" fontId="3" fillId="0" borderId="47" xfId="42" applyNumberFormat="1" applyFont="1" applyFill="1" applyBorder="1" applyAlignment="1" applyProtection="1">
      <alignment horizontal="center"/>
      <protection locked="0"/>
    </xf>
    <xf numFmtId="0" fontId="2" fillId="42" borderId="52" xfId="0" applyFont="1" applyFill="1" applyBorder="1" applyAlignment="1" applyProtection="1">
      <alignment horizontal="left" wrapText="1"/>
      <protection locked="0"/>
    </xf>
    <xf numFmtId="0" fontId="2" fillId="42" borderId="64" xfId="0" applyFont="1" applyFill="1" applyBorder="1" applyAlignment="1" applyProtection="1">
      <alignment horizontal="left" wrapText="1"/>
      <protection locked="0"/>
    </xf>
    <xf numFmtId="183" fontId="2" fillId="0" borderId="14" xfId="42" applyNumberFormat="1" applyFont="1" applyBorder="1" applyAlignment="1" applyProtection="1">
      <alignment horizontal="center"/>
      <protection locked="0"/>
    </xf>
    <xf numFmtId="183" fontId="2" fillId="0" borderId="20" xfId="42" applyNumberFormat="1" applyFont="1" applyBorder="1" applyAlignment="1" applyProtection="1">
      <alignment horizontal="center"/>
      <protection locked="0"/>
    </xf>
    <xf numFmtId="183" fontId="6" fillId="35" borderId="19" xfId="42" applyNumberFormat="1" applyFont="1" applyFill="1" applyBorder="1" applyAlignment="1">
      <alignment horizontal="center"/>
    </xf>
    <xf numFmtId="43" fontId="3" fillId="35" borderId="14" xfId="42" applyFont="1" applyFill="1" applyBorder="1" applyAlignment="1">
      <alignment horizontal="center"/>
    </xf>
    <xf numFmtId="43" fontId="3" fillId="35" borderId="20" xfId="42" applyFont="1" applyFill="1" applyBorder="1" applyAlignment="1">
      <alignment horizontal="center"/>
    </xf>
    <xf numFmtId="43" fontId="3" fillId="35" borderId="19" xfId="42" applyFont="1" applyFill="1" applyBorder="1" applyAlignment="1">
      <alignment horizontal="center"/>
    </xf>
    <xf numFmtId="43" fontId="3" fillId="0" borderId="62" xfId="42" applyFont="1" applyFill="1" applyBorder="1" applyAlignment="1" applyProtection="1">
      <alignment horizontal="center"/>
      <protection locked="0"/>
    </xf>
    <xf numFmtId="43" fontId="3" fillId="0" borderId="70" xfId="42" applyFont="1" applyFill="1" applyBorder="1" applyAlignment="1" applyProtection="1">
      <alignment horizontal="center"/>
      <protection locked="0"/>
    </xf>
    <xf numFmtId="43" fontId="3" fillId="0" borderId="35" xfId="42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>
      <alignment/>
    </xf>
    <xf numFmtId="43" fontId="7" fillId="35" borderId="14" xfId="42" applyFont="1" applyFill="1" applyBorder="1" applyAlignment="1">
      <alignment horizontal="center"/>
    </xf>
    <xf numFmtId="43" fontId="7" fillId="35" borderId="19" xfId="42" applyFont="1" applyFill="1" applyBorder="1" applyAlignment="1">
      <alignment horizontal="center"/>
    </xf>
    <xf numFmtId="43" fontId="3" fillId="0" borderId="26" xfId="42" applyFont="1" applyFill="1" applyBorder="1" applyAlignment="1" applyProtection="1">
      <alignment horizontal="center"/>
      <protection locked="0"/>
    </xf>
    <xf numFmtId="43" fontId="3" fillId="0" borderId="27" xfId="42" applyFont="1" applyFill="1" applyBorder="1" applyAlignment="1" applyProtection="1">
      <alignment horizontal="center"/>
      <protection locked="0"/>
    </xf>
    <xf numFmtId="43" fontId="3" fillId="0" borderId="13" xfId="42" applyFont="1" applyFill="1" applyBorder="1" applyAlignment="1" applyProtection="1">
      <alignment horizontal="center"/>
      <protection locked="0"/>
    </xf>
    <xf numFmtId="0" fontId="2" fillId="33" borderId="64" xfId="0" applyFont="1" applyFill="1" applyBorder="1" applyAlignment="1" applyProtection="1">
      <alignment horizontal="left" wrapText="1"/>
      <protection locked="0"/>
    </xf>
    <xf numFmtId="0" fontId="2" fillId="33" borderId="27" xfId="0" applyFont="1" applyFill="1" applyBorder="1" applyAlignment="1" applyProtection="1">
      <alignment horizontal="left" wrapText="1"/>
      <protection locked="0"/>
    </xf>
    <xf numFmtId="4" fontId="3" fillId="0" borderId="26" xfId="0" applyNumberFormat="1" applyFont="1" applyFill="1" applyBorder="1" applyAlignment="1" applyProtection="1">
      <alignment horizontal="right"/>
      <protection locked="0"/>
    </xf>
    <xf numFmtId="0" fontId="3" fillId="0" borderId="13" xfId="0" applyFont="1" applyFill="1" applyBorder="1" applyAlignment="1" applyProtection="1">
      <alignment horizontal="right"/>
      <protection locked="0"/>
    </xf>
    <xf numFmtId="43" fontId="3" fillId="0" borderId="26" xfId="0" applyNumberFormat="1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183" fontId="3" fillId="35" borderId="14" xfId="42" applyNumberFormat="1" applyFont="1" applyFill="1" applyBorder="1" applyAlignment="1">
      <alignment horizontal="center"/>
    </xf>
    <xf numFmtId="183" fontId="3" fillId="35" borderId="20" xfId="42" applyNumberFormat="1" applyFont="1" applyFill="1" applyBorder="1" applyAlignment="1">
      <alignment horizontal="center"/>
    </xf>
    <xf numFmtId="183" fontId="3" fillId="35" borderId="19" xfId="42" applyNumberFormat="1" applyFont="1" applyFill="1" applyBorder="1" applyAlignment="1">
      <alignment horizontal="center"/>
    </xf>
    <xf numFmtId="183" fontId="7" fillId="35" borderId="14" xfId="42" applyNumberFormat="1" applyFont="1" applyFill="1" applyBorder="1" applyAlignment="1">
      <alignment horizontal="center"/>
    </xf>
    <xf numFmtId="183" fontId="7" fillId="35" borderId="20" xfId="42" applyNumberFormat="1" applyFont="1" applyFill="1" applyBorder="1" applyAlignment="1">
      <alignment horizontal="center"/>
    </xf>
    <xf numFmtId="183" fontId="2" fillId="0" borderId="41" xfId="42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39" borderId="26" xfId="0" applyFont="1" applyFill="1" applyBorder="1" applyAlignment="1" applyProtection="1">
      <alignment horizontal="left"/>
      <protection locked="0"/>
    </xf>
    <xf numFmtId="0" fontId="3" fillId="39" borderId="13" xfId="0" applyFont="1" applyFill="1" applyBorder="1" applyAlignment="1" applyProtection="1">
      <alignment horizontal="left"/>
      <protection locked="0"/>
    </xf>
    <xf numFmtId="43" fontId="3" fillId="0" borderId="61" xfId="42" applyFont="1" applyFill="1" applyBorder="1" applyAlignment="1" applyProtection="1">
      <alignment horizontal="center"/>
      <protection locked="0"/>
    </xf>
    <xf numFmtId="43" fontId="3" fillId="0" borderId="41" xfId="42" applyFont="1" applyFill="1" applyBorder="1" applyAlignment="1" applyProtection="1">
      <alignment horizontal="center"/>
      <protection locked="0"/>
    </xf>
    <xf numFmtId="43" fontId="2" fillId="0" borderId="61" xfId="42" applyFont="1" applyBorder="1" applyAlignment="1" applyProtection="1">
      <alignment horizontal="center"/>
      <protection locked="0"/>
    </xf>
    <xf numFmtId="43" fontId="2" fillId="0" borderId="41" xfId="42" applyFont="1" applyBorder="1" applyAlignment="1">
      <alignment/>
    </xf>
    <xf numFmtId="43" fontId="7" fillId="35" borderId="20" xfId="42" applyFont="1" applyFill="1" applyBorder="1" applyAlignment="1">
      <alignment horizontal="center"/>
    </xf>
    <xf numFmtId="43" fontId="2" fillId="0" borderId="26" xfId="42" applyFont="1" applyBorder="1" applyAlignment="1" applyProtection="1">
      <alignment horizontal="center"/>
      <protection locked="0"/>
    </xf>
    <xf numFmtId="43" fontId="2" fillId="0" borderId="13" xfId="42" applyFont="1" applyBorder="1" applyAlignment="1" applyProtection="1">
      <alignment horizontal="center"/>
      <protection locked="0"/>
    </xf>
    <xf numFmtId="43" fontId="3" fillId="0" borderId="26" xfId="42" applyFont="1" applyBorder="1" applyAlignment="1" applyProtection="1">
      <alignment horizontal="center"/>
      <protection locked="0"/>
    </xf>
    <xf numFmtId="43" fontId="3" fillId="0" borderId="13" xfId="42" applyFont="1" applyBorder="1" applyAlignment="1">
      <alignment/>
    </xf>
    <xf numFmtId="0" fontId="0" fillId="0" borderId="52" xfId="0" applyFont="1" applyFill="1" applyBorder="1" applyAlignment="1" applyProtection="1">
      <alignment horizontal="left" wrapText="1"/>
      <protection locked="0"/>
    </xf>
    <xf numFmtId="0" fontId="0" fillId="0" borderId="64" xfId="0" applyFont="1" applyFill="1" applyBorder="1" applyAlignment="1" applyProtection="1">
      <alignment horizontal="left" wrapText="1"/>
      <protection locked="0"/>
    </xf>
    <xf numFmtId="183" fontId="12" fillId="0" borderId="28" xfId="42" applyNumberFormat="1" applyFont="1" applyFill="1" applyBorder="1" applyAlignment="1" applyProtection="1">
      <alignment horizontal="center"/>
      <protection locked="0"/>
    </xf>
    <xf numFmtId="183" fontId="12" fillId="0" borderId="29" xfId="42" applyNumberFormat="1" applyFont="1" applyFill="1" applyBorder="1" applyAlignment="1" applyProtection="1">
      <alignment horizontal="center"/>
      <protection locked="0"/>
    </xf>
    <xf numFmtId="183" fontId="0" fillId="0" borderId="28" xfId="42" applyNumberFormat="1" applyFont="1" applyFill="1" applyBorder="1" applyAlignment="1" applyProtection="1">
      <alignment horizontal="center"/>
      <protection locked="0"/>
    </xf>
    <xf numFmtId="183" fontId="0" fillId="0" borderId="29" xfId="42" applyNumberFormat="1" applyFont="1" applyFill="1" applyBorder="1" applyAlignment="1" applyProtection="1">
      <alignment horizontal="center"/>
      <protection locked="0"/>
    </xf>
    <xf numFmtId="183" fontId="12" fillId="0" borderId="26" xfId="42" applyNumberFormat="1" applyFont="1" applyFill="1" applyBorder="1" applyAlignment="1" applyProtection="1">
      <alignment horizontal="center"/>
      <protection locked="0"/>
    </xf>
    <xf numFmtId="183" fontId="12" fillId="0" borderId="13" xfId="42" applyNumberFormat="1" applyFont="1" applyFill="1" applyBorder="1" applyAlignment="1" applyProtection="1">
      <alignment horizontal="center"/>
      <protection locked="0"/>
    </xf>
    <xf numFmtId="183" fontId="0" fillId="0" borderId="26" xfId="42" applyNumberFormat="1" applyFont="1" applyFill="1" applyBorder="1" applyAlignment="1" applyProtection="1">
      <alignment horizontal="center"/>
      <protection locked="0"/>
    </xf>
    <xf numFmtId="183" fontId="0" fillId="0" borderId="13" xfId="42" applyNumberFormat="1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 horizontal="left" wrapText="1"/>
      <protection locked="0"/>
    </xf>
    <xf numFmtId="0" fontId="0" fillId="0" borderId="13" xfId="0" applyFont="1" applyFill="1" applyBorder="1" applyAlignment="1" applyProtection="1">
      <alignment horizontal="left" wrapText="1"/>
      <protection locked="0"/>
    </xf>
    <xf numFmtId="183" fontId="0" fillId="33" borderId="26" xfId="42" applyNumberFormat="1" applyFont="1" applyFill="1" applyBorder="1" applyAlignment="1" applyProtection="1">
      <alignment horizontal="center"/>
      <protection locked="0"/>
    </xf>
    <xf numFmtId="183" fontId="0" fillId="33" borderId="13" xfId="42" applyNumberFormat="1" applyFont="1" applyFill="1" applyBorder="1" applyAlignment="1" applyProtection="1">
      <alignment horizontal="center"/>
      <protection locked="0"/>
    </xf>
    <xf numFmtId="183" fontId="12" fillId="0" borderId="34" xfId="42" applyNumberFormat="1" applyFont="1" applyFill="1" applyBorder="1" applyAlignment="1" applyProtection="1">
      <alignment horizontal="center"/>
      <protection locked="0"/>
    </xf>
    <xf numFmtId="183" fontId="12" fillId="0" borderId="47" xfId="42" applyNumberFormat="1" applyFont="1" applyFill="1" applyBorder="1" applyAlignment="1" applyProtection="1">
      <alignment horizontal="center"/>
      <protection locked="0"/>
    </xf>
    <xf numFmtId="183" fontId="0" fillId="0" borderId="34" xfId="42" applyNumberFormat="1" applyFont="1" applyFill="1" applyBorder="1" applyAlignment="1" applyProtection="1">
      <alignment horizontal="center"/>
      <protection locked="0"/>
    </xf>
    <xf numFmtId="183" fontId="0" fillId="0" borderId="47" xfId="42" applyNumberFormat="1" applyFont="1" applyFill="1" applyBorder="1" applyAlignment="1" applyProtection="1">
      <alignment horizontal="center"/>
      <protection locked="0"/>
    </xf>
    <xf numFmtId="0" fontId="9" fillId="44" borderId="52" xfId="57" applyFont="1" applyFill="1" applyBorder="1" applyAlignment="1">
      <alignment horizontal="left" vertical="center" wrapText="1"/>
      <protection/>
    </xf>
    <xf numFmtId="43" fontId="3" fillId="0" borderId="25" xfId="42" applyFont="1" applyFill="1" applyBorder="1" applyAlignment="1" applyProtection="1">
      <alignment horizontal="center"/>
      <protection locked="0"/>
    </xf>
    <xf numFmtId="43" fontId="2" fillId="41" borderId="14" xfId="42" applyFont="1" applyFill="1" applyBorder="1" applyAlignment="1" applyProtection="1">
      <alignment horizontal="center"/>
      <protection locked="0"/>
    </xf>
    <xf numFmtId="43" fontId="2" fillId="41" borderId="20" xfId="42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2" fillId="0" borderId="20" xfId="0" applyFont="1" applyFill="1" applyBorder="1" applyAlignment="1" applyProtection="1">
      <alignment/>
      <protection locked="0"/>
    </xf>
    <xf numFmtId="43" fontId="3" fillId="0" borderId="22" xfId="42" applyFont="1" applyFill="1" applyBorder="1" applyAlignment="1" applyProtection="1">
      <alignment horizontal="center" vertical="center" wrapText="1"/>
      <protection locked="0"/>
    </xf>
    <xf numFmtId="43" fontId="2" fillId="0" borderId="32" xfId="42" applyFont="1" applyBorder="1" applyAlignment="1">
      <alignment horizontal="center" vertical="center" wrapText="1"/>
    </xf>
    <xf numFmtId="43" fontId="2" fillId="0" borderId="41" xfId="42" applyFont="1" applyBorder="1" applyAlignment="1" applyProtection="1">
      <alignment horizontal="center"/>
      <protection locked="0"/>
    </xf>
    <xf numFmtId="183" fontId="2" fillId="0" borderId="64" xfId="42" applyNumberFormat="1" applyFont="1" applyBorder="1" applyAlignment="1" applyProtection="1">
      <alignment horizontal="center"/>
      <protection locked="0"/>
    </xf>
    <xf numFmtId="183" fontId="3" fillId="0" borderId="64" xfId="42" applyNumberFormat="1" applyFont="1" applyBorder="1" applyAlignment="1" applyProtection="1">
      <alignment horizontal="center"/>
      <protection locked="0"/>
    </xf>
    <xf numFmtId="0" fontId="2" fillId="0" borderId="64" xfId="0" applyFont="1" applyBorder="1" applyAlignment="1">
      <alignment horizontal="center"/>
    </xf>
    <xf numFmtId="183" fontId="6" fillId="0" borderId="26" xfId="42" applyNumberFormat="1" applyFont="1" applyFill="1" applyBorder="1" applyAlignment="1">
      <alignment horizontal="center"/>
    </xf>
    <xf numFmtId="183" fontId="6" fillId="0" borderId="13" xfId="42" applyNumberFormat="1" applyFont="1" applyFill="1" applyBorder="1" applyAlignment="1">
      <alignment horizontal="center"/>
    </xf>
    <xf numFmtId="183" fontId="2" fillId="0" borderId="34" xfId="42" applyNumberFormat="1" applyFont="1" applyBorder="1" applyAlignment="1" applyProtection="1">
      <alignment horizontal="center"/>
      <protection locked="0"/>
    </xf>
    <xf numFmtId="183" fontId="2" fillId="0" borderId="47" xfId="42" applyNumberFormat="1" applyFont="1" applyBorder="1" applyAlignment="1" applyProtection="1">
      <alignment horizontal="center"/>
      <protection locked="0"/>
    </xf>
    <xf numFmtId="183" fontId="6" fillId="0" borderId="61" xfId="42" applyNumberFormat="1" applyFont="1" applyFill="1" applyBorder="1" applyAlignment="1">
      <alignment horizontal="center"/>
    </xf>
    <xf numFmtId="183" fontId="6" fillId="0" borderId="41" xfId="42" applyNumberFormat="1" applyFont="1" applyFill="1" applyBorder="1" applyAlignment="1">
      <alignment horizontal="center"/>
    </xf>
    <xf numFmtId="183" fontId="2" fillId="38" borderId="26" xfId="42" applyNumberFormat="1" applyFont="1" applyFill="1" applyBorder="1" applyAlignment="1" applyProtection="1">
      <alignment horizontal="center"/>
      <protection locked="0"/>
    </xf>
    <xf numFmtId="183" fontId="2" fillId="38" borderId="13" xfId="42" applyNumberFormat="1" applyFont="1" applyFill="1" applyBorder="1" applyAlignment="1" applyProtection="1">
      <alignment horizontal="center"/>
      <protection locked="0"/>
    </xf>
    <xf numFmtId="183" fontId="3" fillId="35" borderId="14" xfId="42" applyNumberFormat="1" applyFont="1" applyFill="1" applyBorder="1" applyAlignment="1" applyProtection="1">
      <alignment horizontal="center"/>
      <protection locked="0"/>
    </xf>
    <xf numFmtId="183" fontId="3" fillId="35" borderId="20" xfId="42" applyNumberFormat="1" applyFont="1" applyFill="1" applyBorder="1" applyAlignment="1" applyProtection="1">
      <alignment horizontal="center"/>
      <protection locked="0"/>
    </xf>
    <xf numFmtId="0" fontId="2" fillId="45" borderId="26" xfId="0" applyFont="1" applyFill="1" applyBorder="1" applyAlignment="1" applyProtection="1">
      <alignment horizontal="left"/>
      <protection locked="0"/>
    </xf>
    <xf numFmtId="0" fontId="2" fillId="45" borderId="13" xfId="0" applyFont="1" applyFill="1" applyBorder="1" applyAlignment="1" applyProtection="1">
      <alignment horizontal="left"/>
      <protection locked="0"/>
    </xf>
    <xf numFmtId="0" fontId="2" fillId="40" borderId="26" xfId="0" applyFont="1" applyFill="1" applyBorder="1" applyAlignment="1" applyProtection="1">
      <alignment horizontal="left"/>
      <protection locked="0"/>
    </xf>
    <xf numFmtId="0" fontId="2" fillId="40" borderId="13" xfId="0" applyFont="1" applyFill="1" applyBorder="1" applyAlignment="1" applyProtection="1">
      <alignment horizontal="left"/>
      <protection locked="0"/>
    </xf>
    <xf numFmtId="183" fontId="2" fillId="40" borderId="26" xfId="42" applyNumberFormat="1" applyFont="1" applyFill="1" applyBorder="1" applyAlignment="1" applyProtection="1">
      <alignment horizontal="center"/>
      <protection locked="0"/>
    </xf>
    <xf numFmtId="183" fontId="2" fillId="40" borderId="13" xfId="42" applyNumberFormat="1" applyFont="1" applyFill="1" applyBorder="1" applyAlignment="1" applyProtection="1">
      <alignment horizontal="center"/>
      <protection locked="0"/>
    </xf>
    <xf numFmtId="183" fontId="3" fillId="0" borderId="61" xfId="42" applyNumberFormat="1" applyFont="1" applyBorder="1" applyAlignment="1" applyProtection="1">
      <alignment horizontal="center"/>
      <protection locked="0"/>
    </xf>
    <xf numFmtId="0" fontId="3" fillId="0" borderId="41" xfId="0" applyFont="1" applyBorder="1" applyAlignment="1">
      <alignment/>
    </xf>
    <xf numFmtId="183" fontId="2" fillId="0" borderId="19" xfId="42" applyNumberFormat="1" applyFont="1" applyBorder="1" applyAlignment="1" applyProtection="1">
      <alignment horizontal="center"/>
      <protection locked="0"/>
    </xf>
    <xf numFmtId="0" fontId="3" fillId="0" borderId="0" xfId="56" applyFont="1" applyBorder="1" applyAlignment="1">
      <alignment vertical="top" wrapText="1"/>
      <protection/>
    </xf>
    <xf numFmtId="0" fontId="3" fillId="0" borderId="16" xfId="56" applyFont="1" applyBorder="1" applyAlignment="1">
      <alignment vertical="top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3" fillId="0" borderId="11" xfId="56" applyFont="1" applyBorder="1" applyAlignment="1">
      <alignment horizontal="center" vertical="center" wrapText="1"/>
      <protection/>
    </xf>
    <xf numFmtId="0" fontId="3" fillId="0" borderId="12" xfId="56" applyFont="1" applyBorder="1" applyAlignment="1">
      <alignment horizontal="center" vertical="center" wrapText="1"/>
      <protection/>
    </xf>
    <xf numFmtId="0" fontId="3" fillId="0" borderId="16" xfId="56" applyFont="1" applyBorder="1" applyAlignment="1">
      <alignment horizontal="center" vertical="center" wrapText="1"/>
      <protection/>
    </xf>
    <xf numFmtId="0" fontId="3" fillId="0" borderId="18" xfId="56" applyFont="1" applyBorder="1" applyAlignment="1">
      <alignment horizontal="center" vertical="center" wrapText="1"/>
      <protection/>
    </xf>
    <xf numFmtId="0" fontId="3" fillId="0" borderId="21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/>
      <protection/>
    </xf>
    <xf numFmtId="0" fontId="3" fillId="0" borderId="20" xfId="56" applyFont="1" applyBorder="1" applyAlignment="1">
      <alignment horizontal="center"/>
      <protection/>
    </xf>
    <xf numFmtId="0" fontId="2" fillId="0" borderId="64" xfId="56" applyFont="1" applyFill="1" applyBorder="1" applyAlignment="1" applyProtection="1">
      <alignment horizontal="left" wrapText="1"/>
      <protection locked="0"/>
    </xf>
    <xf numFmtId="0" fontId="2" fillId="0" borderId="27" xfId="56" applyFont="1" applyFill="1" applyBorder="1" applyAlignment="1" applyProtection="1">
      <alignment horizontal="left" wrapText="1"/>
      <protection locked="0"/>
    </xf>
    <xf numFmtId="43" fontId="3" fillId="0" borderId="46" xfId="42" applyFont="1" applyFill="1" applyBorder="1" applyAlignment="1" applyProtection="1">
      <alignment horizontal="center"/>
      <protection locked="0"/>
    </xf>
    <xf numFmtId="43" fontId="3" fillId="0" borderId="47" xfId="42" applyFont="1" applyFill="1" applyBorder="1" applyAlignment="1" applyProtection="1">
      <alignment horizontal="center"/>
      <protection locked="0"/>
    </xf>
    <xf numFmtId="0" fontId="3" fillId="0" borderId="11" xfId="56" applyFont="1" applyBorder="1" applyAlignment="1">
      <alignment vertical="top" wrapText="1"/>
      <protection/>
    </xf>
    <xf numFmtId="0" fontId="2" fillId="34" borderId="64" xfId="56" applyFont="1" applyFill="1" applyBorder="1" applyAlignment="1" applyProtection="1">
      <alignment horizontal="left" wrapText="1"/>
      <protection locked="0"/>
    </xf>
    <xf numFmtId="0" fontId="2" fillId="34" borderId="27" xfId="56" applyFont="1" applyFill="1" applyBorder="1" applyAlignment="1" applyProtection="1">
      <alignment horizontal="left" wrapText="1"/>
      <protection locked="0"/>
    </xf>
    <xf numFmtId="43" fontId="3" fillId="34" borderId="27" xfId="42" applyFont="1" applyFill="1" applyBorder="1" applyAlignment="1" applyProtection="1">
      <alignment horizontal="center" vertical="center"/>
      <protection locked="0"/>
    </xf>
    <xf numFmtId="43" fontId="3" fillId="34" borderId="13" xfId="42" applyFont="1" applyFill="1" applyBorder="1" applyAlignment="1" applyProtection="1">
      <alignment horizontal="center" vertical="center"/>
      <protection locked="0"/>
    </xf>
    <xf numFmtId="0" fontId="2" fillId="40" borderId="64" xfId="56" applyFont="1" applyFill="1" applyBorder="1" applyAlignment="1" applyProtection="1">
      <alignment horizontal="left" wrapText="1"/>
      <protection locked="0"/>
    </xf>
    <xf numFmtId="0" fontId="2" fillId="40" borderId="27" xfId="56" applyFont="1" applyFill="1" applyBorder="1" applyAlignment="1" applyProtection="1">
      <alignment horizontal="left" wrapText="1"/>
      <protection locked="0"/>
    </xf>
    <xf numFmtId="43" fontId="3" fillId="0" borderId="24" xfId="42" applyFont="1" applyFill="1" applyBorder="1" applyAlignment="1" applyProtection="1">
      <alignment horizontal="center"/>
      <protection locked="0"/>
    </xf>
    <xf numFmtId="43" fontId="3" fillId="0" borderId="67" xfId="42" applyFont="1" applyFill="1" applyBorder="1" applyAlignment="1" applyProtection="1">
      <alignment horizontal="center"/>
      <protection locked="0"/>
    </xf>
    <xf numFmtId="0" fontId="2" fillId="39" borderId="64" xfId="56" applyFont="1" applyFill="1" applyBorder="1" applyAlignment="1" applyProtection="1">
      <alignment horizontal="left" wrapText="1"/>
      <protection locked="0"/>
    </xf>
    <xf numFmtId="0" fontId="2" fillId="39" borderId="27" xfId="56" applyFont="1" applyFill="1" applyBorder="1" applyAlignment="1" applyProtection="1">
      <alignment horizontal="left" wrapText="1"/>
      <protection locked="0"/>
    </xf>
    <xf numFmtId="43" fontId="3" fillId="0" borderId="27" xfId="42" applyFont="1" applyFill="1" applyBorder="1" applyAlignment="1" applyProtection="1">
      <alignment horizontal="center" vertical="center"/>
      <protection locked="0"/>
    </xf>
    <xf numFmtId="43" fontId="3" fillId="0" borderId="13" xfId="42" applyFont="1" applyFill="1" applyBorder="1" applyAlignment="1" applyProtection="1">
      <alignment horizontal="center" vertical="center"/>
      <protection locked="0"/>
    </xf>
    <xf numFmtId="0" fontId="10" fillId="34" borderId="64" xfId="56" applyFont="1" applyFill="1" applyBorder="1" applyAlignment="1">
      <alignment horizontal="left"/>
      <protection/>
    </xf>
    <xf numFmtId="0" fontId="10" fillId="34" borderId="27" xfId="56" applyFont="1" applyFill="1" applyBorder="1" applyAlignment="1">
      <alignment horizontal="left"/>
      <protection/>
    </xf>
    <xf numFmtId="0" fontId="2" fillId="34" borderId="64" xfId="56" applyFont="1" applyFill="1" applyBorder="1" applyAlignment="1">
      <alignment horizontal="left"/>
      <protection/>
    </xf>
    <xf numFmtId="0" fontId="2" fillId="34" borderId="27" xfId="56" applyFont="1" applyFill="1" applyBorder="1" applyAlignment="1">
      <alignment horizontal="left"/>
      <protection/>
    </xf>
    <xf numFmtId="0" fontId="3" fillId="35" borderId="52" xfId="56" applyFont="1" applyFill="1" applyBorder="1" applyAlignment="1" applyProtection="1">
      <alignment horizontal="left" wrapText="1"/>
      <protection locked="0"/>
    </xf>
    <xf numFmtId="0" fontId="3" fillId="35" borderId="64" xfId="56" applyFont="1" applyFill="1" applyBorder="1" applyAlignment="1" applyProtection="1">
      <alignment horizontal="left" wrapText="1"/>
      <protection locked="0"/>
    </xf>
    <xf numFmtId="43" fontId="3" fillId="35" borderId="34" xfId="42" applyFont="1" applyFill="1" applyBorder="1" applyAlignment="1" applyProtection="1">
      <alignment/>
      <protection locked="0"/>
    </xf>
    <xf numFmtId="43" fontId="3" fillId="35" borderId="47" xfId="42" applyFont="1" applyFill="1" applyBorder="1" applyAlignment="1" applyProtection="1">
      <alignment/>
      <protection locked="0"/>
    </xf>
    <xf numFmtId="43" fontId="3" fillId="35" borderId="28" xfId="42" applyFont="1" applyFill="1" applyBorder="1" applyAlignment="1" applyProtection="1">
      <alignment horizontal="center"/>
      <protection locked="0"/>
    </xf>
    <xf numFmtId="43" fontId="3" fillId="35" borderId="29" xfId="42" applyFont="1" applyFill="1" applyBorder="1" applyAlignment="1" applyProtection="1">
      <alignment horizontal="center"/>
      <protection locked="0"/>
    </xf>
    <xf numFmtId="0" fontId="2" fillId="34" borderId="26" xfId="44" applyNumberFormat="1" applyFont="1" applyFill="1" applyBorder="1" applyAlignment="1" applyProtection="1">
      <alignment horizontal="left"/>
      <protection locked="0"/>
    </xf>
    <xf numFmtId="0" fontId="2" fillId="34" borderId="27" xfId="44" applyNumberFormat="1" applyFont="1" applyFill="1" applyBorder="1" applyAlignment="1" applyProtection="1">
      <alignment horizontal="left"/>
      <protection locked="0"/>
    </xf>
    <xf numFmtId="43" fontId="3" fillId="0" borderId="25" xfId="42" applyFont="1" applyFill="1" applyBorder="1" applyAlignment="1" applyProtection="1">
      <alignment horizontal="center" vertical="center"/>
      <protection locked="0"/>
    </xf>
    <xf numFmtId="43" fontId="3" fillId="0" borderId="41" xfId="42" applyFont="1" applyFill="1" applyBorder="1" applyAlignment="1" applyProtection="1">
      <alignment horizontal="center" vertical="center"/>
      <protection locked="0"/>
    </xf>
    <xf numFmtId="0" fontId="2" fillId="0" borderId="52" xfId="56" applyFont="1" applyBorder="1" applyAlignment="1">
      <alignment horizontal="left"/>
      <protection/>
    </xf>
    <xf numFmtId="0" fontId="2" fillId="0" borderId="64" xfId="56" applyFont="1" applyBorder="1" applyAlignment="1">
      <alignment horizontal="left"/>
      <protection/>
    </xf>
    <xf numFmtId="43" fontId="2" fillId="34" borderId="28" xfId="42" applyFont="1" applyFill="1" applyBorder="1" applyAlignment="1">
      <alignment horizontal="center"/>
    </xf>
    <xf numFmtId="43" fontId="2" fillId="34" borderId="29" xfId="42" applyFont="1" applyFill="1" applyBorder="1" applyAlignment="1">
      <alignment horizontal="center"/>
    </xf>
    <xf numFmtId="43" fontId="2" fillId="34" borderId="26" xfId="42" applyFont="1" applyFill="1" applyBorder="1" applyAlignment="1">
      <alignment horizontal="center"/>
    </xf>
    <xf numFmtId="43" fontId="2" fillId="34" borderId="13" xfId="42" applyFont="1" applyFill="1" applyBorder="1" applyAlignment="1">
      <alignment horizontal="center"/>
    </xf>
    <xf numFmtId="43" fontId="2" fillId="38" borderId="28" xfId="42" applyFont="1" applyFill="1" applyBorder="1" applyAlignment="1">
      <alignment horizontal="center"/>
    </xf>
    <xf numFmtId="43" fontId="2" fillId="38" borderId="29" xfId="42" applyFont="1" applyFill="1" applyBorder="1" applyAlignment="1">
      <alignment horizontal="center"/>
    </xf>
    <xf numFmtId="0" fontId="2" fillId="34" borderId="52" xfId="56" applyFont="1" applyFill="1" applyBorder="1" applyAlignment="1">
      <alignment horizontal="left"/>
      <protection/>
    </xf>
    <xf numFmtId="43" fontId="2" fillId="38" borderId="28" xfId="42" applyFont="1" applyFill="1" applyBorder="1" applyAlignment="1" applyProtection="1">
      <alignment horizontal="center"/>
      <protection locked="0"/>
    </xf>
    <xf numFmtId="43" fontId="2" fillId="38" borderId="29" xfId="42" applyFont="1" applyFill="1" applyBorder="1" applyAlignment="1" applyProtection="1">
      <alignment horizontal="center"/>
      <protection locked="0"/>
    </xf>
    <xf numFmtId="43" fontId="2" fillId="35" borderId="64" xfId="42" applyFont="1" applyFill="1" applyBorder="1" applyAlignment="1">
      <alignment horizontal="center"/>
    </xf>
    <xf numFmtId="43" fontId="2" fillId="35" borderId="13" xfId="42" applyFont="1" applyFill="1" applyBorder="1" applyAlignment="1">
      <alignment horizontal="center"/>
    </xf>
    <xf numFmtId="0" fontId="2" fillId="0" borderId="64" xfId="56" applyNumberFormat="1" applyFont="1" applyFill="1" applyBorder="1" applyAlignment="1">
      <alignment horizontal="left"/>
      <protection/>
    </xf>
    <xf numFmtId="0" fontId="2" fillId="0" borderId="13" xfId="56" applyNumberFormat="1" applyFont="1" applyFill="1" applyBorder="1" applyAlignment="1">
      <alignment horizontal="left"/>
      <protection/>
    </xf>
    <xf numFmtId="43" fontId="6" fillId="0" borderId="28" xfId="42" applyFont="1" applyFill="1" applyBorder="1" applyAlignment="1">
      <alignment horizontal="center"/>
    </xf>
    <xf numFmtId="43" fontId="6" fillId="0" borderId="29" xfId="42" applyFont="1" applyFill="1" applyBorder="1" applyAlignment="1">
      <alignment horizontal="center"/>
    </xf>
    <xf numFmtId="43" fontId="6" fillId="0" borderId="68" xfId="42" applyFont="1" applyFill="1" applyBorder="1" applyAlignment="1">
      <alignment horizontal="center"/>
    </xf>
    <xf numFmtId="43" fontId="6" fillId="0" borderId="44" xfId="42" applyFont="1" applyFill="1" applyBorder="1" applyAlignment="1">
      <alignment horizontal="center"/>
    </xf>
    <xf numFmtId="43" fontId="2" fillId="0" borderId="34" xfId="42" applyFont="1" applyBorder="1" applyAlignment="1" applyProtection="1">
      <alignment horizontal="center"/>
      <protection locked="0"/>
    </xf>
    <xf numFmtId="43" fontId="2" fillId="0" borderId="47" xfId="42" applyFont="1" applyBorder="1" applyAlignment="1" applyProtection="1">
      <alignment horizontal="center"/>
      <protection locked="0"/>
    </xf>
    <xf numFmtId="43" fontId="3" fillId="35" borderId="14" xfId="42" applyFont="1" applyFill="1" applyBorder="1" applyAlignment="1" applyProtection="1">
      <alignment horizontal="center"/>
      <protection locked="0"/>
    </xf>
    <xf numFmtId="43" fontId="3" fillId="35" borderId="20" xfId="42" applyFont="1" applyFill="1" applyBorder="1" applyAlignment="1" applyProtection="1">
      <alignment horizontal="center"/>
      <protection locked="0"/>
    </xf>
    <xf numFmtId="43" fontId="3" fillId="0" borderId="13" xfId="42" applyFont="1" applyBorder="1" applyAlignment="1" applyProtection="1">
      <alignment horizontal="center"/>
      <protection locked="0"/>
    </xf>
    <xf numFmtId="0" fontId="2" fillId="0" borderId="27" xfId="56" applyFont="1" applyBorder="1" applyAlignment="1" applyProtection="1">
      <alignment horizontal="left"/>
      <protection locked="0"/>
    </xf>
    <xf numFmtId="43" fontId="2" fillId="0" borderId="64" xfId="42" applyFont="1" applyBorder="1" applyAlignment="1" applyProtection="1">
      <alignment horizontal="center"/>
      <protection locked="0"/>
    </xf>
    <xf numFmtId="43" fontId="2" fillId="0" borderId="51" xfId="42" applyFont="1" applyBorder="1" applyAlignment="1" applyProtection="1">
      <alignment horizontal="center"/>
      <protection locked="0"/>
    </xf>
    <xf numFmtId="0" fontId="2" fillId="0" borderId="26" xfId="56" applyFont="1" applyBorder="1" applyAlignment="1" applyProtection="1">
      <alignment horizontal="left"/>
      <protection locked="0"/>
    </xf>
    <xf numFmtId="0" fontId="2" fillId="0" borderId="13" xfId="56" applyFont="1" applyBorder="1" applyAlignment="1" applyProtection="1">
      <alignment horizontal="left"/>
      <protection locked="0"/>
    </xf>
    <xf numFmtId="0" fontId="3" fillId="0" borderId="26" xfId="56" applyFont="1" applyBorder="1" applyAlignment="1" applyProtection="1">
      <alignment horizontal="left"/>
      <protection locked="0"/>
    </xf>
    <xf numFmtId="0" fontId="3" fillId="0" borderId="13" xfId="56" applyFont="1" applyBorder="1" applyAlignment="1" applyProtection="1">
      <alignment horizontal="left"/>
      <protection locked="0"/>
    </xf>
    <xf numFmtId="43" fontId="3" fillId="0" borderId="64" xfId="42" applyFont="1" applyBorder="1" applyAlignment="1" applyProtection="1">
      <alignment horizontal="center"/>
      <protection locked="0"/>
    </xf>
    <xf numFmtId="43" fontId="2" fillId="0" borderId="64" xfId="42" applyFont="1" applyBorder="1" applyAlignment="1">
      <alignment horizontal="center"/>
    </xf>
    <xf numFmtId="43" fontId="2" fillId="0" borderId="13" xfId="42" applyFont="1" applyBorder="1" applyAlignment="1">
      <alignment horizontal="center"/>
    </xf>
    <xf numFmtId="0" fontId="2" fillId="0" borderId="64" xfId="56" applyFont="1" applyBorder="1" applyAlignment="1" applyProtection="1">
      <alignment horizontal="left"/>
      <protection locked="0"/>
    </xf>
    <xf numFmtId="0" fontId="2" fillId="0" borderId="51" xfId="56" applyFont="1" applyBorder="1" applyAlignment="1" applyProtection="1">
      <alignment horizontal="left"/>
      <protection locked="0"/>
    </xf>
    <xf numFmtId="0" fontId="2" fillId="0" borderId="52" xfId="56" applyFont="1" applyBorder="1" applyAlignment="1" applyProtection="1">
      <alignment horizontal="left"/>
      <protection locked="0"/>
    </xf>
    <xf numFmtId="49" fontId="2" fillId="0" borderId="26" xfId="56" applyNumberFormat="1" applyFont="1" applyBorder="1" applyAlignment="1" applyProtection="1">
      <alignment horizontal="left"/>
      <protection locked="0"/>
    </xf>
    <xf numFmtId="49" fontId="2" fillId="0" borderId="13" xfId="56" applyNumberFormat="1" applyFont="1" applyBorder="1" applyAlignment="1" applyProtection="1">
      <alignment horizontal="left"/>
      <protection locked="0"/>
    </xf>
    <xf numFmtId="49" fontId="3" fillId="0" borderId="61" xfId="56" applyNumberFormat="1" applyFont="1" applyBorder="1" applyAlignment="1" applyProtection="1">
      <alignment horizontal="left"/>
      <protection locked="0"/>
    </xf>
    <xf numFmtId="49" fontId="3" fillId="0" borderId="41" xfId="56" applyNumberFormat="1" applyFont="1" applyBorder="1" applyAlignment="1" applyProtection="1">
      <alignment horizontal="left"/>
      <protection locked="0"/>
    </xf>
    <xf numFmtId="0" fontId="2" fillId="0" borderId="14" xfId="56" applyFont="1" applyBorder="1" applyAlignment="1" applyProtection="1">
      <alignment/>
      <protection locked="0"/>
    </xf>
    <xf numFmtId="0" fontId="2" fillId="0" borderId="20" xfId="56" applyFont="1" applyBorder="1" applyAlignment="1" applyProtection="1">
      <alignment/>
      <protection locked="0"/>
    </xf>
    <xf numFmtId="0" fontId="2" fillId="0" borderId="12" xfId="56" applyFont="1" applyBorder="1" applyAlignment="1" applyProtection="1">
      <alignment horizontal="left"/>
      <protection locked="0"/>
    </xf>
    <xf numFmtId="0" fontId="2" fillId="0" borderId="16" xfId="56" applyFont="1" applyBorder="1" applyAlignment="1" applyProtection="1">
      <alignment horizontal="left"/>
      <protection locked="0"/>
    </xf>
    <xf numFmtId="183" fontId="2" fillId="0" borderId="26" xfId="44" applyNumberFormat="1" applyFont="1" applyFill="1" applyBorder="1" applyAlignment="1" applyProtection="1">
      <alignment horizontal="center"/>
      <protection locked="0"/>
    </xf>
    <xf numFmtId="183" fontId="2" fillId="0" borderId="13" xfId="44" applyNumberFormat="1" applyFont="1" applyFill="1" applyBorder="1" applyAlignment="1" applyProtection="1">
      <alignment horizontal="center"/>
      <protection locked="0"/>
    </xf>
    <xf numFmtId="183" fontId="2" fillId="0" borderId="27" xfId="44" applyNumberFormat="1" applyFont="1" applyFill="1" applyBorder="1" applyAlignment="1" applyProtection="1">
      <alignment horizontal="center"/>
      <protection locked="0"/>
    </xf>
    <xf numFmtId="0" fontId="2" fillId="0" borderId="33" xfId="56" applyFont="1" applyBorder="1" applyAlignment="1" applyProtection="1">
      <alignment horizontal="left"/>
      <protection locked="0"/>
    </xf>
    <xf numFmtId="0" fontId="2" fillId="0" borderId="21" xfId="56" applyFont="1" applyBorder="1" applyAlignment="1" applyProtection="1">
      <alignment horizontal="left"/>
      <protection locked="0"/>
    </xf>
    <xf numFmtId="183" fontId="2" fillId="0" borderId="62" xfId="44" applyNumberFormat="1" applyFont="1" applyBorder="1" applyAlignment="1" applyProtection="1">
      <alignment horizontal="center"/>
      <protection locked="0"/>
    </xf>
    <xf numFmtId="183" fontId="2" fillId="0" borderId="70" xfId="44" applyNumberFormat="1" applyFont="1" applyBorder="1" applyAlignment="1" applyProtection="1">
      <alignment horizontal="center"/>
      <protection locked="0"/>
    </xf>
    <xf numFmtId="183" fontId="2" fillId="0" borderId="35" xfId="44" applyNumberFormat="1" applyFont="1" applyBorder="1" applyAlignment="1" applyProtection="1">
      <alignment horizontal="center"/>
      <protection locked="0"/>
    </xf>
    <xf numFmtId="0" fontId="2" fillId="0" borderId="10" xfId="56" applyFont="1" applyBorder="1" applyAlignment="1">
      <alignment horizontal="left"/>
      <protection/>
    </xf>
    <xf numFmtId="0" fontId="2" fillId="0" borderId="11" xfId="56" applyFont="1" applyBorder="1" applyAlignment="1">
      <alignment horizontal="left"/>
      <protection/>
    </xf>
    <xf numFmtId="0" fontId="3" fillId="41" borderId="14" xfId="56" applyFont="1" applyFill="1" applyBorder="1" applyAlignment="1">
      <alignment horizontal="center"/>
      <protection/>
    </xf>
    <xf numFmtId="0" fontId="3" fillId="41" borderId="19" xfId="56" applyFont="1" applyFill="1" applyBorder="1" applyAlignment="1">
      <alignment horizontal="center"/>
      <protection/>
    </xf>
    <xf numFmtId="0" fontId="3" fillId="41" borderId="20" xfId="56" applyFont="1" applyFill="1" applyBorder="1" applyAlignment="1">
      <alignment horizontal="center"/>
      <protection/>
    </xf>
    <xf numFmtId="0" fontId="3" fillId="0" borderId="22" xfId="56" applyFont="1" applyFill="1" applyBorder="1" applyAlignment="1">
      <alignment horizontal="center" vertical="center" wrapText="1"/>
      <protection/>
    </xf>
    <xf numFmtId="0" fontId="3" fillId="0" borderId="32" xfId="56" applyFont="1" applyFill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3" fillId="0" borderId="19" xfId="56" applyFont="1" applyBorder="1" applyAlignment="1">
      <alignment horizontal="center" vertical="center"/>
      <protection/>
    </xf>
    <xf numFmtId="0" fontId="3" fillId="0" borderId="20" xfId="56" applyFont="1" applyBorder="1" applyAlignment="1">
      <alignment horizontal="center" vertical="center"/>
      <protection/>
    </xf>
    <xf numFmtId="0" fontId="3" fillId="0" borderId="14" xfId="56" applyFont="1" applyFill="1" applyBorder="1" applyAlignment="1">
      <alignment horizontal="center" vertical="center" wrapText="1"/>
      <protection/>
    </xf>
    <xf numFmtId="0" fontId="3" fillId="0" borderId="20" xfId="56" applyFont="1" applyFill="1" applyBorder="1" applyAlignment="1">
      <alignment horizontal="center" vertical="center" wrapText="1"/>
      <protection/>
    </xf>
    <xf numFmtId="0" fontId="3" fillId="0" borderId="19" xfId="56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 horizontal="center"/>
      <protection/>
    </xf>
    <xf numFmtId="0" fontId="3" fillId="0" borderId="36" xfId="56" applyFont="1" applyFill="1" applyBorder="1" applyAlignment="1">
      <alignment horizontal="center"/>
      <protection/>
    </xf>
    <xf numFmtId="0" fontId="2" fillId="0" borderId="34" xfId="56" applyFont="1" applyFill="1" applyBorder="1" applyAlignment="1" applyProtection="1">
      <alignment horizontal="center"/>
      <protection locked="0"/>
    </xf>
    <xf numFmtId="0" fontId="2" fillId="0" borderId="47" xfId="56" applyFont="1" applyFill="1" applyBorder="1" applyAlignment="1" applyProtection="1">
      <alignment horizontal="center"/>
      <protection locked="0"/>
    </xf>
    <xf numFmtId="183" fontId="2" fillId="35" borderId="14" xfId="44" applyNumberFormat="1" applyFont="1" applyFill="1" applyBorder="1" applyAlignment="1">
      <alignment horizontal="center"/>
    </xf>
    <xf numFmtId="183" fontId="2" fillId="35" borderId="20" xfId="44" applyNumberFormat="1" applyFont="1" applyFill="1" applyBorder="1" applyAlignment="1">
      <alignment horizontal="center"/>
    </xf>
    <xf numFmtId="0" fontId="2" fillId="0" borderId="26" xfId="56" applyFont="1" applyFill="1" applyBorder="1" applyAlignment="1" applyProtection="1">
      <alignment horizontal="center"/>
      <protection locked="0"/>
    </xf>
    <xf numFmtId="0" fontId="2" fillId="0" borderId="13" xfId="56" applyFont="1" applyFill="1" applyBorder="1" applyAlignment="1" applyProtection="1">
      <alignment horizontal="center"/>
      <protection locked="0"/>
    </xf>
    <xf numFmtId="0" fontId="2" fillId="35" borderId="14" xfId="56" applyFont="1" applyFill="1" applyBorder="1" applyAlignment="1" applyProtection="1">
      <alignment horizontal="center"/>
      <protection locked="0"/>
    </xf>
    <xf numFmtId="0" fontId="2" fillId="35" borderId="20" xfId="56" applyFont="1" applyFill="1" applyBorder="1" applyAlignment="1" applyProtection="1">
      <alignment horizontal="center"/>
      <protection locked="0"/>
    </xf>
    <xf numFmtId="0" fontId="2" fillId="0" borderId="23" xfId="56" applyFont="1" applyFill="1" applyBorder="1" applyAlignment="1" applyProtection="1">
      <alignment horizontal="center"/>
      <protection locked="0"/>
    </xf>
    <xf numFmtId="0" fontId="2" fillId="0" borderId="67" xfId="56" applyFont="1" applyFill="1" applyBorder="1" applyAlignment="1" applyProtection="1">
      <alignment horizontal="center"/>
      <protection locked="0"/>
    </xf>
    <xf numFmtId="0" fontId="2" fillId="0" borderId="62" xfId="56" applyFont="1" applyFill="1" applyBorder="1" applyAlignment="1" applyProtection="1">
      <alignment horizontal="center"/>
      <protection locked="0"/>
    </xf>
    <xf numFmtId="0" fontId="2" fillId="0" borderId="70" xfId="56" applyFont="1" applyFill="1" applyBorder="1" applyAlignment="1" applyProtection="1">
      <alignment horizontal="center"/>
      <protection locked="0"/>
    </xf>
    <xf numFmtId="183" fontId="2" fillId="0" borderId="61" xfId="44" applyNumberFormat="1" applyFont="1" applyFill="1" applyBorder="1" applyAlignment="1" applyProtection="1">
      <alignment horizontal="center"/>
      <protection locked="0"/>
    </xf>
    <xf numFmtId="183" fontId="2" fillId="0" borderId="41" xfId="44" applyNumberFormat="1" applyFont="1" applyFill="1" applyBorder="1" applyAlignment="1" applyProtection="1">
      <alignment horizontal="center"/>
      <protection locked="0"/>
    </xf>
    <xf numFmtId="0" fontId="2" fillId="0" borderId="10" xfId="56" applyFont="1" applyFill="1" applyBorder="1" applyAlignment="1" applyProtection="1">
      <alignment horizontal="center"/>
      <protection locked="0"/>
    </xf>
    <xf numFmtId="0" fontId="2" fillId="0" borderId="11" xfId="56" applyFont="1" applyFill="1" applyBorder="1" applyAlignment="1" applyProtection="1">
      <alignment horizontal="center"/>
      <protection locked="0"/>
    </xf>
    <xf numFmtId="0" fontId="3" fillId="35" borderId="14" xfId="56" applyFont="1" applyFill="1" applyBorder="1" applyAlignment="1">
      <alignment horizontal="left" wrapText="1"/>
      <protection/>
    </xf>
    <xf numFmtId="0" fontId="2" fillId="0" borderId="19" xfId="56" applyFont="1" applyBorder="1" applyAlignment="1">
      <alignment horizontal="left" wrapText="1"/>
      <protection/>
    </xf>
    <xf numFmtId="0" fontId="2" fillId="0" borderId="20" xfId="56" applyFont="1" applyBorder="1" applyAlignment="1">
      <alignment horizontal="left" wrapText="1"/>
      <protection/>
    </xf>
    <xf numFmtId="0" fontId="3" fillId="41" borderId="18" xfId="56" applyFont="1" applyFill="1" applyBorder="1" applyAlignment="1">
      <alignment horizontal="center"/>
      <protection/>
    </xf>
    <xf numFmtId="0" fontId="3" fillId="41" borderId="33" xfId="56" applyFont="1" applyFill="1" applyBorder="1" applyAlignment="1">
      <alignment horizontal="center"/>
      <protection/>
    </xf>
    <xf numFmtId="0" fontId="3" fillId="0" borderId="22" xfId="56" applyFont="1" applyFill="1" applyBorder="1" applyAlignment="1" applyProtection="1">
      <alignment horizontal="center" vertical="center" wrapText="1"/>
      <protection locked="0"/>
    </xf>
    <xf numFmtId="0" fontId="3" fillId="0" borderId="32" xfId="56" applyFont="1" applyFill="1" applyBorder="1" applyAlignment="1" applyProtection="1">
      <alignment horizontal="center" vertical="center" wrapText="1"/>
      <protection locked="0"/>
    </xf>
    <xf numFmtId="0" fontId="3" fillId="0" borderId="10" xfId="56" applyFont="1" applyFill="1" applyBorder="1" applyAlignment="1" applyProtection="1">
      <alignment horizontal="center" vertical="center"/>
      <protection locked="0"/>
    </xf>
    <xf numFmtId="0" fontId="2" fillId="0" borderId="36" xfId="56" applyFont="1" applyBorder="1">
      <alignment/>
      <protection/>
    </xf>
    <xf numFmtId="0" fontId="2" fillId="0" borderId="11" xfId="56" applyFont="1" applyBorder="1">
      <alignment/>
      <protection/>
    </xf>
    <xf numFmtId="0" fontId="2" fillId="0" borderId="18" xfId="56" applyFont="1" applyBorder="1">
      <alignment/>
      <protection/>
    </xf>
    <xf numFmtId="0" fontId="2" fillId="0" borderId="33" xfId="56" applyFont="1" applyBorder="1">
      <alignment/>
      <protection/>
    </xf>
    <xf numFmtId="0" fontId="2" fillId="0" borderId="21" xfId="56" applyFont="1" applyBorder="1">
      <alignment/>
      <protection/>
    </xf>
    <xf numFmtId="0" fontId="3" fillId="0" borderId="14" xfId="56" applyFont="1" applyFill="1" applyBorder="1" applyAlignment="1" applyProtection="1">
      <alignment horizontal="center"/>
      <protection locked="0"/>
    </xf>
    <xf numFmtId="0" fontId="3" fillId="0" borderId="20" xfId="56" applyFont="1" applyFill="1" applyBorder="1" applyAlignment="1" applyProtection="1">
      <alignment horizontal="center"/>
      <protection locked="0"/>
    </xf>
    <xf numFmtId="0" fontId="3" fillId="0" borderId="26" xfId="56" applyFont="1" applyBorder="1" applyAlignment="1">
      <alignment horizontal="left"/>
      <protection/>
    </xf>
    <xf numFmtId="0" fontId="3" fillId="0" borderId="27" xfId="56" applyFont="1" applyBorder="1" applyAlignment="1">
      <alignment horizontal="left"/>
      <protection/>
    </xf>
    <xf numFmtId="0" fontId="3" fillId="0" borderId="27" xfId="56" applyFont="1" applyBorder="1" applyAlignment="1" applyProtection="1">
      <alignment horizontal="left"/>
      <protection locked="0"/>
    </xf>
    <xf numFmtId="0" fontId="3" fillId="0" borderId="14" xfId="56" applyFont="1" applyFill="1" applyBorder="1" applyAlignment="1" applyProtection="1">
      <alignment horizontal="center" vertical="center" wrapText="1"/>
      <protection locked="0"/>
    </xf>
    <xf numFmtId="0" fontId="3" fillId="0" borderId="20" xfId="56" applyFont="1" applyFill="1" applyBorder="1" applyAlignment="1" applyProtection="1">
      <alignment horizontal="center" vertical="center" wrapText="1"/>
      <protection locked="0"/>
    </xf>
    <xf numFmtId="0" fontId="2" fillId="0" borderId="61" xfId="56" applyFont="1" applyBorder="1" applyAlignment="1" applyProtection="1">
      <alignment horizontal="left"/>
      <protection locked="0"/>
    </xf>
    <xf numFmtId="0" fontId="2" fillId="0" borderId="41" xfId="56" applyFont="1" applyBorder="1" applyAlignment="1" applyProtection="1">
      <alignment horizontal="left"/>
      <protection locked="0"/>
    </xf>
    <xf numFmtId="0" fontId="2" fillId="0" borderId="19" xfId="56" applyFont="1" applyBorder="1" applyAlignment="1">
      <alignment horizontal="center" vertical="center" wrapText="1"/>
      <protection/>
    </xf>
    <xf numFmtId="0" fontId="2" fillId="0" borderId="15" xfId="56" applyFont="1" applyBorder="1" applyAlignment="1">
      <alignment horizontal="center" vertical="center" wrapText="1"/>
      <protection/>
    </xf>
    <xf numFmtId="0" fontId="3" fillId="0" borderId="61" xfId="56" applyFont="1" applyFill="1" applyBorder="1" applyAlignment="1">
      <alignment horizontal="center"/>
      <protection/>
    </xf>
    <xf numFmtId="0" fontId="3" fillId="0" borderId="41" xfId="56" applyFont="1" applyFill="1" applyBorder="1" applyAlignment="1">
      <alignment horizontal="center"/>
      <protection/>
    </xf>
    <xf numFmtId="0" fontId="3" fillId="41" borderId="14" xfId="56" applyFont="1" applyFill="1" applyBorder="1" applyAlignment="1" applyProtection="1">
      <alignment horizontal="center"/>
      <protection locked="0"/>
    </xf>
    <xf numFmtId="0" fontId="3" fillId="41" borderId="19" xfId="56" applyFont="1" applyFill="1" applyBorder="1" applyAlignment="1" applyProtection="1">
      <alignment horizontal="center"/>
      <protection locked="0"/>
    </xf>
    <xf numFmtId="0" fontId="3" fillId="41" borderId="33" xfId="56" applyFont="1" applyFill="1" applyBorder="1" applyAlignment="1" applyProtection="1">
      <alignment horizontal="center"/>
      <protection locked="0"/>
    </xf>
    <xf numFmtId="0" fontId="3" fillId="41" borderId="21" xfId="56" applyFont="1" applyFill="1" applyBorder="1" applyAlignment="1" applyProtection="1">
      <alignment horizontal="center"/>
      <protection locked="0"/>
    </xf>
    <xf numFmtId="0" fontId="3" fillId="41" borderId="36" xfId="56" applyFont="1" applyFill="1" applyBorder="1" applyAlignment="1">
      <alignment horizontal="center"/>
      <protection/>
    </xf>
    <xf numFmtId="0" fontId="6" fillId="39" borderId="14" xfId="56" applyFont="1" applyFill="1" applyBorder="1" applyAlignment="1">
      <alignment horizontal="center"/>
      <protection/>
    </xf>
    <xf numFmtId="0" fontId="6" fillId="39" borderId="20" xfId="56" applyFont="1" applyFill="1" applyBorder="1" applyAlignment="1">
      <alignment horizontal="center"/>
      <protection/>
    </xf>
    <xf numFmtId="0" fontId="3" fillId="0" borderId="14" xfId="56" applyFont="1" applyFill="1" applyBorder="1" applyAlignment="1">
      <alignment horizontal="center"/>
      <protection/>
    </xf>
    <xf numFmtId="0" fontId="3" fillId="0" borderId="20" xfId="56" applyFont="1" applyFill="1" applyBorder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3" fillId="0" borderId="19" xfId="56" applyFont="1" applyBorder="1" applyAlignment="1">
      <alignment horizontal="center"/>
      <protection/>
    </xf>
    <xf numFmtId="17" fontId="3" fillId="0" borderId="14" xfId="56" applyNumberFormat="1" applyFont="1" applyBorder="1" applyAlignment="1">
      <alignment horizontal="center"/>
      <protection/>
    </xf>
    <xf numFmtId="17" fontId="3" fillId="0" borderId="20" xfId="56" applyNumberFormat="1" applyFont="1" applyBorder="1" applyAlignment="1">
      <alignment horizontal="center"/>
      <protection/>
    </xf>
    <xf numFmtId="0" fontId="3" fillId="0" borderId="43" xfId="56" applyFont="1" applyFill="1" applyBorder="1" applyAlignment="1">
      <alignment horizontal="center"/>
      <protection/>
    </xf>
    <xf numFmtId="0" fontId="3" fillId="0" borderId="66" xfId="56" applyFont="1" applyFill="1" applyBorder="1" applyAlignment="1">
      <alignment horizontal="center"/>
      <protection/>
    </xf>
    <xf numFmtId="183" fontId="3" fillId="0" borderId="46" xfId="44" applyNumberFormat="1" applyFont="1" applyFill="1" applyBorder="1" applyAlignment="1" applyProtection="1">
      <alignment horizontal="center"/>
      <protection locked="0"/>
    </xf>
    <xf numFmtId="183" fontId="3" fillId="0" borderId="47" xfId="44" applyNumberFormat="1" applyFont="1" applyFill="1" applyBorder="1" applyAlignment="1" applyProtection="1">
      <alignment horizontal="center"/>
      <protection locked="0"/>
    </xf>
    <xf numFmtId="185" fontId="3" fillId="34" borderId="27" xfId="44" applyNumberFormat="1" applyFont="1" applyFill="1" applyBorder="1" applyAlignment="1" applyProtection="1">
      <alignment horizontal="center" vertical="center"/>
      <protection locked="0"/>
    </xf>
    <xf numFmtId="185" fontId="3" fillId="34" borderId="13" xfId="44" applyNumberFormat="1" applyFont="1" applyFill="1" applyBorder="1" applyAlignment="1" applyProtection="1">
      <alignment horizontal="center" vertical="center"/>
      <protection locked="0"/>
    </xf>
    <xf numFmtId="183" fontId="3" fillId="34" borderId="24" xfId="44" applyNumberFormat="1" applyFont="1" applyFill="1" applyBorder="1" applyAlignment="1" applyProtection="1">
      <alignment horizontal="center"/>
      <protection locked="0"/>
    </xf>
    <xf numFmtId="183" fontId="3" fillId="34" borderId="67" xfId="44" applyNumberFormat="1" applyFont="1" applyFill="1" applyBorder="1" applyAlignment="1" applyProtection="1">
      <alignment horizontal="center"/>
      <protection locked="0"/>
    </xf>
    <xf numFmtId="185" fontId="3" fillId="0" borderId="27" xfId="44" applyNumberFormat="1" applyFont="1" applyFill="1" applyBorder="1" applyAlignment="1" applyProtection="1">
      <alignment horizontal="center" vertical="center"/>
      <protection locked="0"/>
    </xf>
    <xf numFmtId="185" fontId="3" fillId="0" borderId="13" xfId="44" applyNumberFormat="1" applyFont="1" applyFill="1" applyBorder="1" applyAlignment="1" applyProtection="1">
      <alignment horizontal="center" vertical="center"/>
      <protection locked="0"/>
    </xf>
    <xf numFmtId="183" fontId="2" fillId="0" borderId="51" xfId="44" applyNumberFormat="1" applyFont="1" applyFill="1" applyBorder="1" applyAlignment="1" applyProtection="1">
      <alignment horizontal="center"/>
      <protection locked="0"/>
    </xf>
    <xf numFmtId="183" fontId="2" fillId="0" borderId="29" xfId="44" applyNumberFormat="1" applyFont="1" applyFill="1" applyBorder="1" applyAlignment="1" applyProtection="1">
      <alignment horizontal="center"/>
      <protection locked="0"/>
    </xf>
    <xf numFmtId="179" fontId="3" fillId="35" borderId="34" xfId="44" applyNumberFormat="1" applyFont="1" applyFill="1" applyBorder="1" applyAlignment="1" applyProtection="1">
      <alignment/>
      <protection locked="0"/>
    </xf>
    <xf numFmtId="179" fontId="3" fillId="35" borderId="47" xfId="44" applyNumberFormat="1" applyFont="1" applyFill="1" applyBorder="1" applyAlignment="1" applyProtection="1">
      <alignment/>
      <protection locked="0"/>
    </xf>
    <xf numFmtId="183" fontId="3" fillId="35" borderId="28" xfId="44" applyNumberFormat="1" applyFont="1" applyFill="1" applyBorder="1" applyAlignment="1" applyProtection="1">
      <alignment horizontal="center"/>
      <protection locked="0"/>
    </xf>
    <xf numFmtId="183" fontId="3" fillId="35" borderId="29" xfId="44" applyNumberFormat="1" applyFont="1" applyFill="1" applyBorder="1" applyAlignment="1" applyProtection="1">
      <alignment horizontal="center"/>
      <protection locked="0"/>
    </xf>
    <xf numFmtId="185" fontId="3" fillId="0" borderId="25" xfId="44" applyNumberFormat="1" applyFont="1" applyFill="1" applyBorder="1" applyAlignment="1" applyProtection="1">
      <alignment horizontal="center" vertical="center"/>
      <protection locked="0"/>
    </xf>
    <xf numFmtId="185" fontId="3" fillId="0" borderId="41" xfId="44" applyNumberFormat="1" applyFont="1" applyFill="1" applyBorder="1" applyAlignment="1" applyProtection="1">
      <alignment horizontal="center" vertical="center"/>
      <protection locked="0"/>
    </xf>
    <xf numFmtId="183" fontId="2" fillId="34" borderId="28" xfId="44" applyNumberFormat="1" applyFont="1" applyFill="1" applyBorder="1" applyAlignment="1">
      <alignment horizontal="center"/>
    </xf>
    <xf numFmtId="183" fontId="2" fillId="34" borderId="29" xfId="44" applyNumberFormat="1" applyFont="1" applyFill="1" applyBorder="1" applyAlignment="1">
      <alignment horizontal="center"/>
    </xf>
    <xf numFmtId="183" fontId="2" fillId="34" borderId="26" xfId="44" applyNumberFormat="1" applyFont="1" applyFill="1" applyBorder="1" applyAlignment="1">
      <alignment horizontal="center"/>
    </xf>
    <xf numFmtId="183" fontId="2" fillId="34" borderId="13" xfId="44" applyNumberFormat="1" applyFont="1" applyFill="1" applyBorder="1" applyAlignment="1">
      <alignment horizontal="center"/>
    </xf>
    <xf numFmtId="183" fontId="2" fillId="38" borderId="28" xfId="44" applyNumberFormat="1" applyFont="1" applyFill="1" applyBorder="1" applyAlignment="1">
      <alignment horizontal="center"/>
    </xf>
    <xf numFmtId="183" fontId="2" fillId="38" borderId="29" xfId="44" applyNumberFormat="1" applyFont="1" applyFill="1" applyBorder="1" applyAlignment="1">
      <alignment horizontal="center"/>
    </xf>
    <xf numFmtId="183" fontId="2" fillId="38" borderId="28" xfId="44" applyNumberFormat="1" applyFont="1" applyFill="1" applyBorder="1" applyAlignment="1" applyProtection="1">
      <alignment horizontal="center"/>
      <protection locked="0"/>
    </xf>
    <xf numFmtId="183" fontId="2" fillId="38" borderId="29" xfId="44" applyNumberFormat="1" applyFont="1" applyFill="1" applyBorder="1" applyAlignment="1" applyProtection="1">
      <alignment horizontal="center"/>
      <protection locked="0"/>
    </xf>
    <xf numFmtId="183" fontId="2" fillId="35" borderId="64" xfId="44" applyNumberFormat="1" applyFont="1" applyFill="1" applyBorder="1" applyAlignment="1">
      <alignment horizontal="center"/>
    </xf>
    <xf numFmtId="183" fontId="2" fillId="35" borderId="13" xfId="44" applyNumberFormat="1" applyFont="1" applyFill="1" applyBorder="1" applyAlignment="1">
      <alignment horizontal="center"/>
    </xf>
    <xf numFmtId="183" fontId="6" fillId="0" borderId="28" xfId="44" applyNumberFormat="1" applyFont="1" applyFill="1" applyBorder="1" applyAlignment="1">
      <alignment horizontal="center"/>
    </xf>
    <xf numFmtId="183" fontId="6" fillId="0" borderId="29" xfId="44" applyNumberFormat="1" applyFont="1" applyFill="1" applyBorder="1" applyAlignment="1">
      <alignment horizontal="center"/>
    </xf>
    <xf numFmtId="183" fontId="6" fillId="0" borderId="68" xfId="44" applyNumberFormat="1" applyFont="1" applyFill="1" applyBorder="1" applyAlignment="1">
      <alignment horizontal="center"/>
    </xf>
    <xf numFmtId="183" fontId="6" fillId="0" borderId="44" xfId="44" applyNumberFormat="1" applyFont="1" applyFill="1" applyBorder="1" applyAlignment="1">
      <alignment horizontal="center"/>
    </xf>
    <xf numFmtId="183" fontId="2" fillId="0" borderId="30" xfId="44" applyNumberFormat="1" applyFont="1" applyBorder="1" applyAlignment="1" applyProtection="1">
      <alignment horizontal="center"/>
      <protection locked="0"/>
    </xf>
    <xf numFmtId="183" fontId="2" fillId="0" borderId="31" xfId="44" applyNumberFormat="1" applyFont="1" applyBorder="1" applyAlignment="1" applyProtection="1">
      <alignment horizontal="center"/>
      <protection locked="0"/>
    </xf>
    <xf numFmtId="183" fontId="2" fillId="35" borderId="14" xfId="44" applyNumberFormat="1" applyFont="1" applyFill="1" applyBorder="1" applyAlignment="1" applyProtection="1">
      <alignment horizontal="center"/>
      <protection locked="0"/>
    </xf>
    <xf numFmtId="183" fontId="2" fillId="35" borderId="20" xfId="44" applyNumberFormat="1" applyFont="1" applyFill="1" applyBorder="1" applyAlignment="1" applyProtection="1">
      <alignment horizontal="center"/>
      <protection locked="0"/>
    </xf>
    <xf numFmtId="183" fontId="2" fillId="0" borderId="28" xfId="44" applyNumberFormat="1" applyFont="1" applyBorder="1" applyAlignment="1" applyProtection="1">
      <alignment horizontal="center"/>
      <protection locked="0"/>
    </xf>
    <xf numFmtId="183" fontId="2" fillId="0" borderId="29" xfId="44" applyNumberFormat="1" applyFont="1" applyBorder="1" applyAlignment="1" applyProtection="1">
      <alignment horizontal="center"/>
      <protection locked="0"/>
    </xf>
    <xf numFmtId="183" fontId="2" fillId="0" borderId="68" xfId="44" applyNumberFormat="1" applyFont="1" applyBorder="1" applyAlignment="1" applyProtection="1">
      <alignment horizontal="center"/>
      <protection locked="0"/>
    </xf>
    <xf numFmtId="183" fontId="2" fillId="0" borderId="44" xfId="44" applyNumberFormat="1" applyFont="1" applyBorder="1" applyAlignment="1" applyProtection="1">
      <alignment horizontal="center"/>
      <protection locked="0"/>
    </xf>
    <xf numFmtId="183" fontId="3" fillId="0" borderId="28" xfId="44" applyNumberFormat="1" applyFont="1" applyBorder="1" applyAlignment="1" applyProtection="1">
      <alignment horizontal="center"/>
      <protection locked="0"/>
    </xf>
    <xf numFmtId="183" fontId="3" fillId="0" borderId="29" xfId="44" applyNumberFormat="1" applyFont="1" applyBorder="1" applyAlignment="1" applyProtection="1">
      <alignment horizontal="center"/>
      <protection locked="0"/>
    </xf>
    <xf numFmtId="183" fontId="2" fillId="0" borderId="27" xfId="44" applyNumberFormat="1" applyFont="1" applyBorder="1" applyAlignment="1" applyProtection="1">
      <alignment horizontal="center"/>
      <protection locked="0"/>
    </xf>
    <xf numFmtId="183" fontId="2" fillId="0" borderId="13" xfId="44" applyNumberFormat="1" applyFont="1" applyBorder="1" applyAlignment="1" applyProtection="1">
      <alignment horizontal="center"/>
      <protection locked="0"/>
    </xf>
    <xf numFmtId="183" fontId="2" fillId="0" borderId="52" xfId="44" applyNumberFormat="1" applyFont="1" applyBorder="1" applyAlignment="1" applyProtection="1">
      <alignment horizontal="center"/>
      <protection locked="0"/>
    </xf>
    <xf numFmtId="183" fontId="2" fillId="0" borderId="51" xfId="44" applyNumberFormat="1" applyFont="1" applyBorder="1" applyAlignment="1" applyProtection="1">
      <alignment horizontal="center"/>
      <protection locked="0"/>
    </xf>
    <xf numFmtId="183" fontId="2" fillId="0" borderId="26" xfId="44" applyNumberFormat="1" applyFont="1" applyBorder="1" applyAlignment="1" applyProtection="1">
      <alignment horizontal="center"/>
      <protection locked="0"/>
    </xf>
    <xf numFmtId="183" fontId="3" fillId="0" borderId="24" xfId="44" applyNumberFormat="1" applyFont="1" applyBorder="1" applyAlignment="1" applyProtection="1">
      <alignment horizontal="center"/>
      <protection locked="0"/>
    </xf>
    <xf numFmtId="183" fontId="3" fillId="0" borderId="67" xfId="44" applyNumberFormat="1" applyFont="1" applyBorder="1" applyAlignment="1" applyProtection="1">
      <alignment horizontal="center"/>
      <protection locked="0"/>
    </xf>
    <xf numFmtId="183" fontId="3" fillId="0" borderId="27" xfId="44" applyNumberFormat="1" applyFont="1" applyBorder="1" applyAlignment="1" applyProtection="1">
      <alignment horizontal="center"/>
      <protection locked="0"/>
    </xf>
    <xf numFmtId="183" fontId="3" fillId="0" borderId="13" xfId="44" applyNumberFormat="1" applyFont="1" applyBorder="1" applyAlignment="1" applyProtection="1">
      <alignment horizontal="center"/>
      <protection locked="0"/>
    </xf>
    <xf numFmtId="0" fontId="2" fillId="0" borderId="27" xfId="56" applyFont="1" applyBorder="1" applyAlignment="1">
      <alignment horizontal="center"/>
      <protection/>
    </xf>
    <xf numFmtId="0" fontId="2" fillId="0" borderId="13" xfId="56" applyFont="1" applyBorder="1" applyAlignment="1">
      <alignment horizontal="center"/>
      <protection/>
    </xf>
    <xf numFmtId="0" fontId="2" fillId="0" borderId="13" xfId="56" applyFont="1" applyBorder="1">
      <alignment/>
      <protection/>
    </xf>
    <xf numFmtId="183" fontId="3" fillId="0" borderId="26" xfId="44" applyNumberFormat="1" applyFont="1" applyBorder="1" applyAlignment="1" applyProtection="1">
      <alignment horizontal="center"/>
      <protection locked="0"/>
    </xf>
    <xf numFmtId="0" fontId="3" fillId="0" borderId="13" xfId="56" applyFont="1" applyBorder="1">
      <alignment/>
      <protection/>
    </xf>
    <xf numFmtId="183" fontId="2" fillId="0" borderId="61" xfId="44" applyNumberFormat="1" applyFont="1" applyBorder="1" applyAlignment="1" applyProtection="1">
      <alignment horizontal="center"/>
      <protection locked="0"/>
    </xf>
    <xf numFmtId="0" fontId="2" fillId="0" borderId="41" xfId="56" applyFont="1" applyBorder="1">
      <alignment/>
      <protection/>
    </xf>
    <xf numFmtId="43" fontId="3" fillId="0" borderId="14" xfId="42" applyFont="1" applyBorder="1" applyAlignment="1" applyProtection="1">
      <alignment horizontal="center"/>
      <protection locked="0"/>
    </xf>
    <xf numFmtId="43" fontId="3" fillId="0" borderId="20" xfId="42" applyFont="1" applyBorder="1" applyAlignment="1" applyProtection="1">
      <alignment horizontal="center"/>
      <protection locked="0"/>
    </xf>
    <xf numFmtId="183" fontId="6" fillId="35" borderId="14" xfId="44" applyNumberFormat="1" applyFont="1" applyFill="1" applyBorder="1" applyAlignment="1">
      <alignment horizontal="center"/>
    </xf>
    <xf numFmtId="183" fontId="6" fillId="35" borderId="20" xfId="44" applyNumberFormat="1" applyFont="1" applyFill="1" applyBorder="1" applyAlignment="1">
      <alignment horizontal="center"/>
    </xf>
    <xf numFmtId="183" fontId="3" fillId="0" borderId="26" xfId="44" applyNumberFormat="1" applyFont="1" applyFill="1" applyBorder="1" applyAlignment="1" applyProtection="1">
      <alignment horizontal="center"/>
      <protection locked="0"/>
    </xf>
    <xf numFmtId="183" fontId="3" fillId="0" borderId="13" xfId="44" applyNumberFormat="1" applyFont="1" applyFill="1" applyBorder="1" applyAlignment="1" applyProtection="1">
      <alignment horizontal="center"/>
      <protection locked="0"/>
    </xf>
    <xf numFmtId="183" fontId="3" fillId="0" borderId="62" xfId="44" applyNumberFormat="1" applyFont="1" applyBorder="1" applyAlignment="1" applyProtection="1">
      <alignment horizontal="center"/>
      <protection locked="0"/>
    </xf>
    <xf numFmtId="183" fontId="3" fillId="0" borderId="70" xfId="44" applyNumberFormat="1" applyFont="1" applyBorder="1" applyAlignment="1" applyProtection="1">
      <alignment horizontal="center"/>
      <protection locked="0"/>
    </xf>
    <xf numFmtId="43" fontId="3" fillId="0" borderId="61" xfId="42" applyFont="1" applyBorder="1" applyAlignment="1">
      <alignment horizontal="center"/>
    </xf>
    <xf numFmtId="43" fontId="3" fillId="0" borderId="41" xfId="42" applyFont="1" applyBorder="1" applyAlignment="1">
      <alignment horizontal="center"/>
    </xf>
    <xf numFmtId="183" fontId="2" fillId="35" borderId="19" xfId="44" applyNumberFormat="1" applyFont="1" applyFill="1" applyBorder="1" applyAlignment="1">
      <alignment horizontal="center"/>
    </xf>
    <xf numFmtId="0" fontId="6" fillId="33" borderId="14" xfId="56" applyFont="1" applyFill="1" applyBorder="1" applyAlignment="1">
      <alignment horizontal="center"/>
      <protection/>
    </xf>
    <xf numFmtId="0" fontId="6" fillId="33" borderId="20" xfId="56" applyFont="1" applyFill="1" applyBorder="1" applyAlignment="1">
      <alignment horizontal="center"/>
      <protection/>
    </xf>
    <xf numFmtId="0" fontId="3" fillId="35" borderId="52" xfId="0" applyFont="1" applyFill="1" applyBorder="1" applyAlignment="1">
      <alignment horizontal="left" wrapText="1"/>
    </xf>
    <xf numFmtId="0" fontId="2" fillId="0" borderId="52" xfId="0" applyFont="1" applyBorder="1" applyAlignment="1">
      <alignment horizontal="left" wrapText="1"/>
    </xf>
    <xf numFmtId="184" fontId="2" fillId="0" borderId="26" xfId="0" applyNumberFormat="1" applyFont="1" applyFill="1" applyBorder="1" applyAlignment="1" applyProtection="1">
      <alignment horizontal="center"/>
      <protection locked="0"/>
    </xf>
    <xf numFmtId="184" fontId="2" fillId="0" borderId="13" xfId="0" applyNumberFormat="1" applyFont="1" applyFill="1" applyBorder="1" applyAlignment="1" applyProtection="1">
      <alignment horizontal="center"/>
      <protection locked="0"/>
    </xf>
    <xf numFmtId="179" fontId="2" fillId="0" borderId="62" xfId="0" applyNumberFormat="1" applyFont="1" applyFill="1" applyBorder="1" applyAlignment="1" applyProtection="1">
      <alignment horizontal="center"/>
      <protection locked="0"/>
    </xf>
    <xf numFmtId="49" fontId="2" fillId="0" borderId="26" xfId="0" applyNumberFormat="1" applyFont="1" applyFill="1" applyBorder="1" applyAlignment="1" applyProtection="1">
      <alignment horizontal="left"/>
      <protection locked="0"/>
    </xf>
    <xf numFmtId="49" fontId="2" fillId="0" borderId="13" xfId="0" applyNumberFormat="1" applyFont="1" applyFill="1" applyBorder="1" applyAlignment="1" applyProtection="1">
      <alignment horizontal="left"/>
      <protection locked="0"/>
    </xf>
    <xf numFmtId="49" fontId="3" fillId="33" borderId="61" xfId="0" applyNumberFormat="1" applyFont="1" applyFill="1" applyBorder="1" applyAlignment="1" applyProtection="1">
      <alignment horizontal="left"/>
      <protection locked="0"/>
    </xf>
    <xf numFmtId="49" fontId="3" fillId="33" borderId="41" xfId="0" applyNumberFormat="1" applyFont="1" applyFill="1" applyBorder="1" applyAlignment="1" applyProtection="1">
      <alignment horizontal="left"/>
      <protection locked="0"/>
    </xf>
    <xf numFmtId="183" fontId="2" fillId="33" borderId="61" xfId="42" applyNumberFormat="1" applyFont="1" applyFill="1" applyBorder="1" applyAlignment="1" applyProtection="1">
      <alignment horizontal="center"/>
      <protection locked="0"/>
    </xf>
    <xf numFmtId="0" fontId="2" fillId="33" borderId="41" xfId="0" applyFont="1" applyFill="1" applyBorder="1" applyAlignment="1">
      <alignment/>
    </xf>
    <xf numFmtId="0" fontId="3" fillId="33" borderId="26" xfId="0" applyFont="1" applyFill="1" applyBorder="1" applyAlignment="1" applyProtection="1">
      <alignment horizontal="left"/>
      <protection locked="0"/>
    </xf>
    <xf numFmtId="0" fontId="3" fillId="33" borderId="13" xfId="0" applyFont="1" applyFill="1" applyBorder="1" applyAlignment="1" applyProtection="1">
      <alignment horizontal="left"/>
      <protection locked="0"/>
    </xf>
    <xf numFmtId="183" fontId="2" fillId="33" borderId="26" xfId="42" applyNumberFormat="1" applyFont="1" applyFill="1" applyBorder="1" applyAlignment="1" applyProtection="1">
      <alignment horizontal="center"/>
      <protection locked="0"/>
    </xf>
    <xf numFmtId="0" fontId="2" fillId="33" borderId="13" xfId="0" applyFont="1" applyFill="1" applyBorder="1" applyAlignment="1">
      <alignment/>
    </xf>
    <xf numFmtId="0" fontId="2" fillId="0" borderId="26" xfId="0" applyFont="1" applyFill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0" fontId="3" fillId="0" borderId="26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2" fillId="0" borderId="64" xfId="0" applyFont="1" applyFill="1" applyBorder="1" applyAlignment="1" applyProtection="1">
      <alignment horizontal="left"/>
      <protection locked="0"/>
    </xf>
    <xf numFmtId="0" fontId="2" fillId="0" borderId="52" xfId="0" applyFont="1" applyFill="1" applyBorder="1" applyAlignment="1" applyProtection="1">
      <alignment horizontal="left"/>
      <protection locked="0"/>
    </xf>
    <xf numFmtId="0" fontId="2" fillId="0" borderId="29" xfId="0" applyFont="1" applyFill="1" applyBorder="1" applyAlignment="1" applyProtection="1">
      <alignment horizontal="left"/>
      <protection locked="0"/>
    </xf>
    <xf numFmtId="183" fontId="2" fillId="0" borderId="51" xfId="42" applyNumberFormat="1" applyFont="1" applyFill="1" applyBorder="1" applyAlignment="1" applyProtection="1">
      <alignment horizontal="center"/>
      <protection locked="0"/>
    </xf>
    <xf numFmtId="183" fontId="2" fillId="0" borderId="64" xfId="42" applyNumberFormat="1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left"/>
      <protection locked="0"/>
    </xf>
    <xf numFmtId="183" fontId="3" fillId="33" borderId="24" xfId="42" applyNumberFormat="1" applyFont="1" applyFill="1" applyBorder="1" applyAlignment="1" applyProtection="1">
      <alignment horizontal="center"/>
      <protection locked="0"/>
    </xf>
    <xf numFmtId="183" fontId="3" fillId="33" borderId="26" xfId="42" applyNumberFormat="1" applyFont="1" applyFill="1" applyBorder="1" applyAlignment="1" applyProtection="1">
      <alignment horizontal="center"/>
      <protection locked="0"/>
    </xf>
    <xf numFmtId="183" fontId="3" fillId="33" borderId="13" xfId="42" applyNumberFormat="1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>
      <alignment horizontal="center"/>
    </xf>
    <xf numFmtId="183" fontId="2" fillId="33" borderId="19" xfId="42" applyNumberFormat="1" applyFont="1" applyFill="1" applyBorder="1" applyAlignment="1" applyProtection="1">
      <alignment horizontal="center"/>
      <protection locked="0"/>
    </xf>
    <xf numFmtId="183" fontId="2" fillId="33" borderId="20" xfId="42" applyNumberFormat="1" applyFont="1" applyFill="1" applyBorder="1" applyAlignment="1" applyProtection="1">
      <alignment horizontal="center"/>
      <protection locked="0"/>
    </xf>
    <xf numFmtId="183" fontId="2" fillId="33" borderId="14" xfId="42" applyNumberFormat="1" applyFont="1" applyFill="1" applyBorder="1" applyAlignment="1" applyProtection="1">
      <alignment horizontal="center"/>
      <protection locked="0"/>
    </xf>
    <xf numFmtId="183" fontId="2" fillId="0" borderId="50" xfId="42" applyNumberFormat="1" applyFont="1" applyFill="1" applyBorder="1" applyAlignment="1" applyProtection="1">
      <alignment horizontal="center"/>
      <protection locked="0"/>
    </xf>
    <xf numFmtId="183" fontId="2" fillId="0" borderId="65" xfId="42" applyNumberFormat="1" applyFont="1" applyFill="1" applyBorder="1" applyAlignment="1" applyProtection="1">
      <alignment horizontal="center"/>
      <protection locked="0"/>
    </xf>
    <xf numFmtId="183" fontId="2" fillId="0" borderId="35" xfId="42" applyNumberFormat="1" applyFont="1" applyFill="1" applyBorder="1" applyAlignment="1" applyProtection="1">
      <alignment horizontal="center"/>
      <protection locked="0"/>
    </xf>
    <xf numFmtId="183" fontId="3" fillId="33" borderId="51" xfId="42" applyNumberFormat="1" applyFont="1" applyFill="1" applyBorder="1" applyAlignment="1" applyProtection="1">
      <alignment horizontal="center"/>
      <protection locked="0"/>
    </xf>
    <xf numFmtId="183" fontId="3" fillId="33" borderId="64" xfId="42" applyNumberFormat="1" applyFont="1" applyFill="1" applyBorder="1" applyAlignment="1" applyProtection="1">
      <alignment horizontal="center"/>
      <protection locked="0"/>
    </xf>
    <xf numFmtId="183" fontId="3" fillId="33" borderId="28" xfId="42" applyNumberFormat="1" applyFont="1" applyFill="1" applyBorder="1" applyAlignment="1" applyProtection="1">
      <alignment horizontal="center"/>
      <protection locked="0"/>
    </xf>
    <xf numFmtId="183" fontId="3" fillId="33" borderId="29" xfId="42" applyNumberFormat="1" applyFont="1" applyFill="1" applyBorder="1" applyAlignment="1" applyProtection="1">
      <alignment horizontal="center"/>
      <protection locked="0"/>
    </xf>
    <xf numFmtId="183" fontId="2" fillId="0" borderId="54" xfId="42" applyNumberFormat="1" applyFont="1" applyFill="1" applyBorder="1" applyAlignment="1" applyProtection="1">
      <alignment horizontal="center"/>
      <protection locked="0"/>
    </xf>
    <xf numFmtId="183" fontId="2" fillId="0" borderId="63" xfId="42" applyNumberFormat="1" applyFont="1" applyFill="1" applyBorder="1" applyAlignment="1" applyProtection="1">
      <alignment horizontal="center"/>
      <protection locked="0"/>
    </xf>
    <xf numFmtId="183" fontId="2" fillId="0" borderId="37" xfId="42" applyNumberFormat="1" applyFont="1" applyFill="1" applyBorder="1" applyAlignment="1" applyProtection="1">
      <alignment horizontal="center"/>
      <protection locked="0"/>
    </xf>
    <xf numFmtId="183" fontId="2" fillId="0" borderId="38" xfId="42" applyNumberFormat="1" applyFont="1" applyFill="1" applyBorder="1" applyAlignment="1" applyProtection="1">
      <alignment horizontal="center"/>
      <protection locked="0"/>
    </xf>
    <xf numFmtId="183" fontId="2" fillId="33" borderId="27" xfId="42" applyNumberFormat="1" applyFont="1" applyFill="1" applyBorder="1" applyAlignment="1">
      <alignment horizontal="center"/>
    </xf>
    <xf numFmtId="183" fontId="2" fillId="33" borderId="13" xfId="42" applyNumberFormat="1" applyFont="1" applyFill="1" applyBorder="1" applyAlignment="1">
      <alignment horizontal="center"/>
    </xf>
    <xf numFmtId="183" fontId="2" fillId="33" borderId="64" xfId="42" applyNumberFormat="1" applyFont="1" applyFill="1" applyBorder="1" applyAlignment="1">
      <alignment horizontal="center"/>
    </xf>
    <xf numFmtId="183" fontId="6" fillId="0" borderId="51" xfId="42" applyNumberFormat="1" applyFont="1" applyFill="1" applyBorder="1" applyAlignment="1">
      <alignment horizontal="center"/>
    </xf>
    <xf numFmtId="183" fontId="6" fillId="0" borderId="50" xfId="42" applyNumberFormat="1" applyFont="1" applyFill="1" applyBorder="1" applyAlignment="1">
      <alignment horizontal="center"/>
    </xf>
    <xf numFmtId="183" fontId="2" fillId="0" borderId="28" xfId="42" applyNumberFormat="1" applyFont="1" applyFill="1" applyBorder="1" applyAlignment="1">
      <alignment horizontal="center"/>
    </xf>
    <xf numFmtId="183" fontId="2" fillId="0" borderId="29" xfId="42" applyNumberFormat="1" applyFont="1" applyFill="1" applyBorder="1" applyAlignment="1">
      <alignment horizontal="center"/>
    </xf>
    <xf numFmtId="183" fontId="2" fillId="38" borderId="51" xfId="42" applyNumberFormat="1" applyFont="1" applyFill="1" applyBorder="1" applyAlignment="1" applyProtection="1">
      <alignment horizontal="center"/>
      <protection locked="0"/>
    </xf>
    <xf numFmtId="0" fontId="2" fillId="0" borderId="52" xfId="0" applyFont="1" applyFill="1" applyBorder="1" applyAlignment="1">
      <alignment horizontal="left"/>
    </xf>
    <xf numFmtId="0" fontId="2" fillId="0" borderId="64" xfId="0" applyFont="1" applyFill="1" applyBorder="1" applyAlignment="1">
      <alignment horizontal="left"/>
    </xf>
    <xf numFmtId="183" fontId="2" fillId="0" borderId="26" xfId="42" applyNumberFormat="1" applyFont="1" applyFill="1" applyBorder="1" applyAlignment="1">
      <alignment horizontal="center"/>
    </xf>
    <xf numFmtId="183" fontId="2" fillId="0" borderId="13" xfId="42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Buxheti Komunal__2011 final shqip dt.12.03.20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KF%202012\Buxheti%202012\PCF%20Buheti%20%202012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m"/>
      <sheetName val="Shend"/>
      <sheetName val="Social"/>
      <sheetName val="Adm.Shen"/>
      <sheetName val="Adm.Ars"/>
      <sheetName val="Fillor"/>
      <sheetName val="Gjimnazi"/>
      <sheetName val="Parashkollor"/>
      <sheetName val="Buxhet"/>
      <sheetName val="Kadastro"/>
      <sheetName val="Sherb.Publike"/>
      <sheetName val="Zjarrefikset"/>
      <sheetName val="Komunitete"/>
      <sheetName val="Kryetari"/>
      <sheetName val="PCF-4  MAMUSHË"/>
    </sheetNames>
    <sheetDataSet>
      <sheetData sheetId="0">
        <row r="47">
          <cell r="H47">
            <v>74771.22</v>
          </cell>
        </row>
        <row r="81">
          <cell r="H81">
            <v>17124</v>
          </cell>
        </row>
        <row r="87">
          <cell r="H87">
            <v>1000</v>
          </cell>
        </row>
        <row r="109">
          <cell r="H109">
            <v>700</v>
          </cell>
        </row>
        <row r="112">
          <cell r="H112">
            <v>500</v>
          </cell>
        </row>
        <row r="118">
          <cell r="H118">
            <v>250</v>
          </cell>
        </row>
        <row r="120">
          <cell r="H120">
            <v>2000</v>
          </cell>
        </row>
        <row r="124">
          <cell r="H124">
            <v>2000</v>
          </cell>
        </row>
        <row r="125">
          <cell r="H125">
            <v>3124</v>
          </cell>
        </row>
        <row r="127">
          <cell r="H127">
            <v>3500</v>
          </cell>
        </row>
        <row r="133">
          <cell r="H133">
            <v>3000</v>
          </cell>
        </row>
        <row r="134">
          <cell r="H134">
            <v>250</v>
          </cell>
        </row>
        <row r="146">
          <cell r="H146">
            <v>500</v>
          </cell>
        </row>
        <row r="147">
          <cell r="H147">
            <v>300</v>
          </cell>
        </row>
        <row r="150">
          <cell r="H150">
            <v>3000</v>
          </cell>
        </row>
        <row r="151">
          <cell r="H151">
            <v>500</v>
          </cell>
        </row>
        <row r="152">
          <cell r="H152">
            <v>500</v>
          </cell>
        </row>
        <row r="154">
          <cell r="H154">
            <v>4500</v>
          </cell>
        </row>
        <row r="157">
          <cell r="H157">
            <v>0</v>
          </cell>
        </row>
        <row r="179">
          <cell r="H179">
            <v>3000</v>
          </cell>
        </row>
        <row r="180">
          <cell r="H180">
            <v>3500</v>
          </cell>
        </row>
      </sheetData>
      <sheetData sheetId="1">
        <row r="47">
          <cell r="H47">
            <v>110600.044</v>
          </cell>
        </row>
        <row r="81">
          <cell r="H81">
            <v>18807</v>
          </cell>
        </row>
        <row r="111">
          <cell r="H111">
            <v>5276</v>
          </cell>
        </row>
        <row r="112">
          <cell r="H112">
            <v>1500</v>
          </cell>
        </row>
        <row r="113">
          <cell r="H113">
            <v>1331</v>
          </cell>
        </row>
        <row r="120">
          <cell r="H120">
            <v>5500</v>
          </cell>
        </row>
        <row r="124">
          <cell r="H124">
            <v>1500</v>
          </cell>
        </row>
        <row r="125">
          <cell r="H125">
            <v>500</v>
          </cell>
        </row>
        <row r="127">
          <cell r="H127">
            <v>800</v>
          </cell>
        </row>
        <row r="129">
          <cell r="H129">
            <v>500</v>
          </cell>
        </row>
        <row r="133">
          <cell r="H133">
            <v>500</v>
          </cell>
        </row>
        <row r="134">
          <cell r="H134">
            <v>1000</v>
          </cell>
        </row>
        <row r="136">
          <cell r="H136">
            <v>300</v>
          </cell>
        </row>
        <row r="146">
          <cell r="H146">
            <v>100</v>
          </cell>
        </row>
        <row r="150">
          <cell r="H150">
            <v>2500</v>
          </cell>
        </row>
        <row r="152">
          <cell r="H152">
            <v>250</v>
          </cell>
        </row>
        <row r="154">
          <cell r="H154">
            <v>300</v>
          </cell>
        </row>
        <row r="157">
          <cell r="H157">
            <v>0</v>
          </cell>
        </row>
        <row r="175">
          <cell r="H175">
            <v>5000</v>
          </cell>
        </row>
      </sheetData>
      <sheetData sheetId="2">
        <row r="47">
          <cell r="H47">
            <v>8954.19</v>
          </cell>
        </row>
        <row r="81">
          <cell r="H81">
            <v>0</v>
          </cell>
        </row>
        <row r="157">
          <cell r="H157">
            <v>0</v>
          </cell>
        </row>
      </sheetData>
      <sheetData sheetId="3">
        <row r="47">
          <cell r="H47">
            <v>11101.104</v>
          </cell>
        </row>
        <row r="81">
          <cell r="H81">
            <v>0</v>
          </cell>
        </row>
      </sheetData>
      <sheetData sheetId="4">
        <row r="47">
          <cell r="H47">
            <v>25730.586</v>
          </cell>
        </row>
        <row r="81">
          <cell r="H81">
            <v>0</v>
          </cell>
        </row>
        <row r="157">
          <cell r="H157">
            <v>0</v>
          </cell>
        </row>
      </sheetData>
      <sheetData sheetId="5">
        <row r="47">
          <cell r="H47">
            <v>278952.69399999996</v>
          </cell>
        </row>
        <row r="81">
          <cell r="H81">
            <v>19099</v>
          </cell>
        </row>
        <row r="95">
          <cell r="H95">
            <v>1000</v>
          </cell>
        </row>
        <row r="109">
          <cell r="H109">
            <v>1096</v>
          </cell>
        </row>
        <row r="112">
          <cell r="H112">
            <v>1500</v>
          </cell>
        </row>
        <row r="120">
          <cell r="H120">
            <v>3703</v>
          </cell>
        </row>
        <row r="122">
          <cell r="H122">
            <v>6000</v>
          </cell>
        </row>
        <row r="123">
          <cell r="H123">
            <v>3500</v>
          </cell>
        </row>
        <row r="124">
          <cell r="H124">
            <v>500</v>
          </cell>
        </row>
        <row r="129">
          <cell r="H129">
            <v>1000</v>
          </cell>
        </row>
        <row r="137">
          <cell r="H137">
            <v>500</v>
          </cell>
        </row>
        <row r="146">
          <cell r="H146">
            <v>300</v>
          </cell>
        </row>
        <row r="150">
          <cell r="H150">
            <v>1000</v>
          </cell>
        </row>
        <row r="151">
          <cell r="H151">
            <v>300</v>
          </cell>
        </row>
        <row r="152">
          <cell r="H152">
            <v>300</v>
          </cell>
        </row>
        <row r="154">
          <cell r="H154">
            <v>300</v>
          </cell>
        </row>
        <row r="155">
          <cell r="H155">
            <v>100</v>
          </cell>
        </row>
        <row r="157">
          <cell r="H157">
            <v>0</v>
          </cell>
        </row>
        <row r="179">
          <cell r="H179">
            <v>2600</v>
          </cell>
        </row>
        <row r="181">
          <cell r="H181">
            <v>5765</v>
          </cell>
        </row>
      </sheetData>
      <sheetData sheetId="6">
        <row r="47">
          <cell r="H47">
            <v>43497.264</v>
          </cell>
        </row>
        <row r="81">
          <cell r="H81">
            <v>5000</v>
          </cell>
        </row>
        <row r="109">
          <cell r="H109">
            <v>280</v>
          </cell>
        </row>
        <row r="110">
          <cell r="H110">
            <v>300</v>
          </cell>
        </row>
        <row r="112">
          <cell r="H112">
            <v>500</v>
          </cell>
        </row>
        <row r="120">
          <cell r="H120">
            <v>2920</v>
          </cell>
        </row>
        <row r="124">
          <cell r="H124">
            <v>1000</v>
          </cell>
        </row>
        <row r="150">
          <cell r="H150">
            <v>300</v>
          </cell>
        </row>
        <row r="152">
          <cell r="H152">
            <v>300</v>
          </cell>
        </row>
        <row r="154">
          <cell r="H154">
            <v>400</v>
          </cell>
        </row>
        <row r="157">
          <cell r="H157">
            <v>0</v>
          </cell>
        </row>
      </sheetData>
      <sheetData sheetId="7">
        <row r="47">
          <cell r="H47">
            <v>13491.954</v>
          </cell>
        </row>
        <row r="81">
          <cell r="H81">
            <v>0</v>
          </cell>
        </row>
        <row r="157">
          <cell r="H157">
            <v>0</v>
          </cell>
        </row>
      </sheetData>
      <sheetData sheetId="8">
        <row r="47">
          <cell r="H47">
            <v>34664.214</v>
          </cell>
        </row>
        <row r="81">
          <cell r="H81">
            <v>5925</v>
          </cell>
        </row>
        <row r="88">
          <cell r="H88">
            <v>300</v>
          </cell>
        </row>
        <row r="95">
          <cell r="H95">
            <v>600</v>
          </cell>
        </row>
        <row r="107">
          <cell r="H107">
            <v>600</v>
          </cell>
        </row>
        <row r="129">
          <cell r="H129">
            <v>4425</v>
          </cell>
        </row>
        <row r="157">
          <cell r="H157">
            <v>0</v>
          </cell>
        </row>
      </sheetData>
      <sheetData sheetId="9">
        <row r="47">
          <cell r="H47">
            <v>23467.076</v>
          </cell>
        </row>
        <row r="81">
          <cell r="H81">
            <v>0</v>
          </cell>
        </row>
        <row r="157">
          <cell r="H157">
            <v>0</v>
          </cell>
        </row>
        <row r="182">
          <cell r="H182">
            <v>1250</v>
          </cell>
        </row>
      </sheetData>
      <sheetData sheetId="10">
        <row r="47">
          <cell r="H47">
            <v>229056.4</v>
          </cell>
        </row>
        <row r="81">
          <cell r="H81">
            <v>6571</v>
          </cell>
        </row>
        <row r="112">
          <cell r="H112">
            <v>171</v>
          </cell>
        </row>
        <row r="113">
          <cell r="H113">
            <v>1400</v>
          </cell>
        </row>
        <row r="118">
          <cell r="H118">
            <v>300</v>
          </cell>
        </row>
        <row r="119">
          <cell r="H119">
            <v>1600</v>
          </cell>
        </row>
        <row r="123">
          <cell r="H123">
            <v>200</v>
          </cell>
        </row>
        <row r="124">
          <cell r="H124">
            <v>800</v>
          </cell>
        </row>
        <row r="125">
          <cell r="H125">
            <v>200</v>
          </cell>
        </row>
        <row r="127">
          <cell r="H127">
            <v>1000</v>
          </cell>
        </row>
        <row r="133">
          <cell r="H133">
            <v>900</v>
          </cell>
        </row>
        <row r="150">
          <cell r="H150">
            <v>6500</v>
          </cell>
        </row>
        <row r="151">
          <cell r="H151">
            <v>100</v>
          </cell>
        </row>
        <row r="152">
          <cell r="H152">
            <v>360</v>
          </cell>
        </row>
        <row r="154">
          <cell r="H154">
            <v>400</v>
          </cell>
        </row>
        <row r="157">
          <cell r="H157">
            <v>0</v>
          </cell>
        </row>
        <row r="173">
          <cell r="H173">
            <v>47103</v>
          </cell>
        </row>
        <row r="174">
          <cell r="H174">
            <v>15000</v>
          </cell>
        </row>
        <row r="175">
          <cell r="H175">
            <v>10000</v>
          </cell>
        </row>
        <row r="176">
          <cell r="H176">
            <v>3000</v>
          </cell>
        </row>
        <row r="177">
          <cell r="H177">
            <v>1000</v>
          </cell>
        </row>
        <row r="178">
          <cell r="H178">
            <v>2000</v>
          </cell>
        </row>
        <row r="179">
          <cell r="H179">
            <v>10000</v>
          </cell>
        </row>
        <row r="180">
          <cell r="H180">
            <v>7000</v>
          </cell>
        </row>
        <row r="181">
          <cell r="H181">
            <v>5000</v>
          </cell>
        </row>
        <row r="182">
          <cell r="H182">
            <v>20000</v>
          </cell>
        </row>
        <row r="183">
          <cell r="H183">
            <v>5000</v>
          </cell>
        </row>
        <row r="184">
          <cell r="H184">
            <v>10000</v>
          </cell>
        </row>
        <row r="185">
          <cell r="H185">
            <v>6000</v>
          </cell>
        </row>
        <row r="187">
          <cell r="H187">
            <v>10000</v>
          </cell>
        </row>
        <row r="188">
          <cell r="H188">
            <v>15000</v>
          </cell>
        </row>
        <row r="189">
          <cell r="H189">
            <v>26750</v>
          </cell>
        </row>
        <row r="190">
          <cell r="H190">
            <v>10000</v>
          </cell>
        </row>
      </sheetData>
      <sheetData sheetId="11">
        <row r="47">
          <cell r="H47">
            <v>46604.25</v>
          </cell>
        </row>
        <row r="81">
          <cell r="H81">
            <v>0</v>
          </cell>
        </row>
        <row r="157">
          <cell r="H157">
            <v>0</v>
          </cell>
        </row>
      </sheetData>
      <sheetData sheetId="12">
        <row r="47">
          <cell r="H47">
            <v>8972.208</v>
          </cell>
        </row>
        <row r="81">
          <cell r="H81">
            <v>0</v>
          </cell>
        </row>
      </sheetData>
      <sheetData sheetId="13">
        <row r="47">
          <cell r="H47">
            <v>117423.42000000001</v>
          </cell>
        </row>
        <row r="81">
          <cell r="H81">
            <v>6000</v>
          </cell>
        </row>
        <row r="84">
          <cell r="H84">
            <v>3000</v>
          </cell>
        </row>
        <row r="87">
          <cell r="H87">
            <v>1000</v>
          </cell>
        </row>
        <row r="148">
          <cell r="H148">
            <v>2000</v>
          </cell>
        </row>
        <row r="157">
          <cell r="H157">
            <v>3000</v>
          </cell>
        </row>
        <row r="158">
          <cell r="H158">
            <v>2000</v>
          </cell>
        </row>
        <row r="159">
          <cell r="H159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1"/>
  <sheetViews>
    <sheetView zoomScalePageLayoutView="0" workbookViewId="0" topLeftCell="F182">
      <selection activeCell="J199" sqref="J199"/>
    </sheetView>
  </sheetViews>
  <sheetFormatPr defaultColWidth="9.140625" defaultRowHeight="12.75"/>
  <cols>
    <col min="1" max="1" width="2.421875" style="9" customWidth="1"/>
    <col min="2" max="2" width="9.140625" style="9" customWidth="1"/>
    <col min="3" max="3" width="19.28125" style="9" customWidth="1"/>
    <col min="4" max="4" width="15.57421875" style="9" customWidth="1"/>
    <col min="5" max="5" width="36.00390625" style="9" customWidth="1"/>
    <col min="6" max="6" width="17.57421875" style="9" customWidth="1"/>
    <col min="7" max="7" width="14.8515625" style="9" customWidth="1"/>
    <col min="8" max="8" width="17.00390625" style="9" customWidth="1"/>
    <col min="9" max="10" width="13.57421875" style="9" customWidth="1"/>
    <col min="11" max="11" width="13.421875" style="9" customWidth="1"/>
    <col min="12" max="12" width="16.57421875" style="9" customWidth="1"/>
    <col min="13" max="13" width="9.7109375" style="9" hidden="1" customWidth="1"/>
    <col min="14" max="16384" width="9.140625" style="9" customWidth="1"/>
  </cols>
  <sheetData>
    <row r="1" ht="8.25" customHeight="1">
      <c r="B1" s="10"/>
    </row>
    <row r="2" ht="11.25" hidden="1">
      <c r="B2" s="10"/>
    </row>
    <row r="3" ht="11.25" hidden="1">
      <c r="B3" s="10"/>
    </row>
    <row r="4" ht="11.25" hidden="1">
      <c r="B4" s="10"/>
    </row>
    <row r="5" ht="0.75" customHeight="1">
      <c r="B5" s="10"/>
    </row>
    <row r="6" spans="1:13" ht="12" thickBot="1">
      <c r="A6" s="1431" t="s">
        <v>0</v>
      </c>
      <c r="B6" s="1431"/>
      <c r="C6" s="1431"/>
      <c r="D6" s="1431"/>
      <c r="E6" s="1431"/>
      <c r="F6" s="1431"/>
      <c r="G6" s="1431"/>
      <c r="H6" s="1431"/>
      <c r="I6" s="1431"/>
      <c r="J6" s="1431"/>
      <c r="K6" s="1431"/>
      <c r="L6" s="1431"/>
      <c r="M6" s="1431"/>
    </row>
    <row r="7" spans="1:13" ht="12" thickBot="1">
      <c r="A7" s="1268" t="s">
        <v>1</v>
      </c>
      <c r="B7" s="1432"/>
      <c r="C7" s="1432"/>
      <c r="D7" s="1432"/>
      <c r="E7" s="1432"/>
      <c r="F7" s="1432"/>
      <c r="G7" s="1432"/>
      <c r="H7" s="1432"/>
      <c r="I7" s="1432"/>
      <c r="J7" s="1432"/>
      <c r="K7" s="1432"/>
      <c r="L7" s="1432"/>
      <c r="M7" s="1269"/>
    </row>
    <row r="8" spans="1:13" ht="12" thickBot="1">
      <c r="A8" s="1"/>
      <c r="B8" s="1268" t="s">
        <v>285</v>
      </c>
      <c r="C8" s="1269"/>
      <c r="D8" s="1268" t="s">
        <v>2</v>
      </c>
      <c r="E8" s="1432"/>
      <c r="F8" s="1432"/>
      <c r="G8" s="1432"/>
      <c r="H8" s="1432"/>
      <c r="I8" s="1432"/>
      <c r="J8" s="1269"/>
      <c r="K8" s="1433"/>
      <c r="L8" s="1434"/>
      <c r="M8" s="2"/>
    </row>
    <row r="9" spans="1:13" ht="12" thickBot="1">
      <c r="A9" s="11"/>
      <c r="B9" s="1372" t="s">
        <v>3</v>
      </c>
      <c r="C9" s="1373"/>
      <c r="D9" s="1435"/>
      <c r="E9" s="1435"/>
      <c r="F9" s="1435"/>
      <c r="G9" s="1435"/>
      <c r="H9" s="1373"/>
      <c r="I9" s="1373"/>
      <c r="J9" s="1373"/>
      <c r="K9" s="1373"/>
      <c r="L9" s="1436"/>
      <c r="M9" s="12"/>
    </row>
    <row r="10" spans="1:13" ht="12" thickBot="1">
      <c r="A10" s="11"/>
      <c r="B10" s="13" t="s">
        <v>4</v>
      </c>
      <c r="C10" s="14" t="s">
        <v>283</v>
      </c>
      <c r="D10" s="15"/>
      <c r="E10" s="16"/>
      <c r="F10" s="381" t="s">
        <v>306</v>
      </c>
      <c r="G10" s="382"/>
      <c r="H10" s="383">
        <v>75565</v>
      </c>
      <c r="I10" s="384">
        <v>626</v>
      </c>
      <c r="J10" s="20"/>
      <c r="K10" s="1427"/>
      <c r="L10" s="1428"/>
      <c r="M10" s="12"/>
    </row>
    <row r="11" spans="1:13" ht="11.25">
      <c r="A11" s="11"/>
      <c r="B11" s="21" t="s">
        <v>5</v>
      </c>
      <c r="C11" s="22" t="s">
        <v>284</v>
      </c>
      <c r="D11" s="23"/>
      <c r="E11" s="24"/>
      <c r="F11" s="25" t="s">
        <v>90</v>
      </c>
      <c r="G11" s="26"/>
      <c r="H11" s="27"/>
      <c r="I11" s="27"/>
      <c r="J11" s="27"/>
      <c r="K11" s="1364"/>
      <c r="L11" s="1382"/>
      <c r="M11" s="12"/>
    </row>
    <row r="12" spans="1:13" ht="11.25">
      <c r="A12" s="11"/>
      <c r="B12" s="29"/>
      <c r="C12" s="30"/>
      <c r="D12" s="23"/>
      <c r="E12" s="24"/>
      <c r="F12" s="31" t="s">
        <v>6</v>
      </c>
      <c r="G12" s="32"/>
      <c r="H12" s="32"/>
      <c r="I12" s="32"/>
      <c r="J12" s="32"/>
      <c r="K12" s="33"/>
      <c r="L12" s="34"/>
      <c r="M12" s="12"/>
    </row>
    <row r="13" spans="1:13" ht="12" thickBot="1">
      <c r="A13" s="11"/>
      <c r="B13" s="29"/>
      <c r="C13" s="30"/>
      <c r="D13" s="23"/>
      <c r="E13" s="24"/>
      <c r="F13" s="31" t="s">
        <v>7</v>
      </c>
      <c r="G13" s="32"/>
      <c r="H13" s="32"/>
      <c r="I13" s="32"/>
      <c r="J13" s="32"/>
      <c r="K13" s="35"/>
      <c r="L13" s="36"/>
      <c r="M13" s="12"/>
    </row>
    <row r="14" spans="1:13" ht="12" thickBot="1">
      <c r="A14" s="11"/>
      <c r="B14" s="37"/>
      <c r="C14" s="14"/>
      <c r="D14" s="38"/>
      <c r="E14" s="39"/>
      <c r="F14" s="40" t="s">
        <v>8</v>
      </c>
      <c r="G14" s="41"/>
      <c r="H14" s="41"/>
      <c r="I14" s="41"/>
      <c r="J14" s="41"/>
      <c r="K14" s="1429"/>
      <c r="L14" s="1430"/>
      <c r="M14" s="12"/>
    </row>
    <row r="15" spans="1:13" ht="12" thickBot="1">
      <c r="A15" s="11"/>
      <c r="B15" s="21" t="s">
        <v>9</v>
      </c>
      <c r="C15" s="42" t="s">
        <v>10</v>
      </c>
      <c r="D15" s="43"/>
      <c r="E15" s="44"/>
      <c r="F15" s="44"/>
      <c r="G15" s="45"/>
      <c r="H15" s="46"/>
      <c r="I15" s="46"/>
      <c r="J15" s="46"/>
      <c r="K15" s="1401"/>
      <c r="L15" s="1402"/>
      <c r="M15" s="12"/>
    </row>
    <row r="16" spans="1:13" ht="12" thickBot="1">
      <c r="A16" s="11"/>
      <c r="B16" s="29"/>
      <c r="C16" s="13" t="s">
        <v>11</v>
      </c>
      <c r="D16" s="22" t="s">
        <v>12</v>
      </c>
      <c r="E16" s="47"/>
      <c r="F16" s="48"/>
      <c r="G16" s="16"/>
      <c r="H16" s="16"/>
      <c r="I16" s="16"/>
      <c r="J16" s="16"/>
      <c r="K16" s="33"/>
      <c r="L16" s="34"/>
      <c r="M16" s="12"/>
    </row>
    <row r="17" spans="1:13" ht="12" thickBot="1">
      <c r="A17" s="11"/>
      <c r="B17" s="29"/>
      <c r="C17" s="49"/>
      <c r="D17" s="50"/>
      <c r="E17" s="16"/>
      <c r="F17" s="17"/>
      <c r="G17" s="16"/>
      <c r="H17" s="16"/>
      <c r="I17" s="16"/>
      <c r="J17" s="16"/>
      <c r="K17" s="51"/>
      <c r="L17" s="52"/>
      <c r="M17" s="12"/>
    </row>
    <row r="18" spans="1:13" ht="12" thickBot="1">
      <c r="A18" s="11"/>
      <c r="B18" s="29"/>
      <c r="C18" s="49"/>
      <c r="D18" s="50"/>
      <c r="E18" s="16"/>
      <c r="F18" s="17"/>
      <c r="G18" s="16"/>
      <c r="H18" s="16"/>
      <c r="I18" s="16"/>
      <c r="J18" s="16"/>
      <c r="K18" s="1401"/>
      <c r="L18" s="1402"/>
      <c r="M18" s="12"/>
    </row>
    <row r="19" spans="1:13" ht="12" thickBot="1">
      <c r="A19" s="11"/>
      <c r="B19" s="29"/>
      <c r="C19" s="49"/>
      <c r="D19" s="50"/>
      <c r="E19" s="16"/>
      <c r="F19" s="17"/>
      <c r="G19" s="16"/>
      <c r="H19" s="16"/>
      <c r="I19" s="16"/>
      <c r="J19" s="16"/>
      <c r="K19" s="33"/>
      <c r="L19" s="34"/>
      <c r="M19" s="12"/>
    </row>
    <row r="20" spans="1:13" ht="12" thickBot="1">
      <c r="A20" s="11"/>
      <c r="B20" s="29"/>
      <c r="C20" s="49"/>
      <c r="D20" s="50"/>
      <c r="E20" s="16"/>
      <c r="F20" s="17"/>
      <c r="G20" s="16"/>
      <c r="H20" s="16"/>
      <c r="I20" s="16"/>
      <c r="J20" s="16"/>
      <c r="K20" s="53"/>
      <c r="L20" s="54"/>
      <c r="M20" s="12"/>
    </row>
    <row r="21" spans="1:13" ht="12" thickBot="1">
      <c r="A21" s="11"/>
      <c r="B21" s="37"/>
      <c r="C21" s="55"/>
      <c r="D21" s="11"/>
      <c r="E21" s="56"/>
      <c r="F21" s="23"/>
      <c r="G21" s="47"/>
      <c r="H21" s="47"/>
      <c r="I21" s="47"/>
      <c r="J21" s="47"/>
      <c r="K21" s="57"/>
      <c r="L21" s="58"/>
      <c r="M21" s="12"/>
    </row>
    <row r="22" spans="1:14" ht="12" thickBot="1">
      <c r="A22" s="59"/>
      <c r="B22" s="1403" t="s">
        <v>13</v>
      </c>
      <c r="C22" s="1404"/>
      <c r="D22" s="1404"/>
      <c r="E22" s="1404"/>
      <c r="F22" s="1404"/>
      <c r="G22" s="1404"/>
      <c r="H22" s="1404"/>
      <c r="I22" s="1404"/>
      <c r="J22" s="1404"/>
      <c r="K22" s="1405"/>
      <c r="L22" s="1406"/>
      <c r="M22" s="60"/>
      <c r="N22" s="61"/>
    </row>
    <row r="23" spans="1:14" ht="51.75" customHeight="1" thickBot="1">
      <c r="A23" s="62"/>
      <c r="B23" s="1407" t="s">
        <v>82</v>
      </c>
      <c r="C23" s="1409" t="s">
        <v>14</v>
      </c>
      <c r="D23" s="1410"/>
      <c r="E23" s="1410"/>
      <c r="F23" s="1407" t="s">
        <v>444</v>
      </c>
      <c r="G23" s="1409" t="s">
        <v>318</v>
      </c>
      <c r="H23" s="1412"/>
      <c r="I23" s="1409" t="s">
        <v>325</v>
      </c>
      <c r="J23" s="1412"/>
      <c r="K23" s="1409" t="s">
        <v>330</v>
      </c>
      <c r="L23" s="1412"/>
      <c r="M23" s="60"/>
      <c r="N23" s="61"/>
    </row>
    <row r="24" spans="1:14" ht="23.25" thickBot="1">
      <c r="A24" s="62"/>
      <c r="B24" s="1408"/>
      <c r="C24" s="63" t="s">
        <v>15</v>
      </c>
      <c r="D24" s="64"/>
      <c r="E24" s="65" t="s">
        <v>16</v>
      </c>
      <c r="F24" s="1411"/>
      <c r="G24" s="68" t="s">
        <v>83</v>
      </c>
      <c r="H24" s="69" t="s">
        <v>81</v>
      </c>
      <c r="I24" s="68" t="s">
        <v>83</v>
      </c>
      <c r="J24" s="69" t="s">
        <v>81</v>
      </c>
      <c r="K24" s="68" t="s">
        <v>83</v>
      </c>
      <c r="L24" s="69" t="s">
        <v>81</v>
      </c>
      <c r="M24" s="60"/>
      <c r="N24" s="61"/>
    </row>
    <row r="25" spans="1:14" ht="11.25">
      <c r="A25" s="59"/>
      <c r="B25" s="70">
        <v>1</v>
      </c>
      <c r="C25" s="71" t="s">
        <v>304</v>
      </c>
      <c r="D25" s="72"/>
      <c r="E25" s="73" t="s">
        <v>18</v>
      </c>
      <c r="F25" s="74"/>
      <c r="G25" s="389"/>
      <c r="H25" s="538"/>
      <c r="I25" s="389"/>
      <c r="J25" s="557"/>
      <c r="K25" s="389"/>
      <c r="L25" s="557"/>
      <c r="M25" s="60"/>
      <c r="N25" s="61"/>
    </row>
    <row r="26" spans="1:14" ht="11.25">
      <c r="A26" s="59"/>
      <c r="B26" s="77"/>
      <c r="C26" s="78" t="s">
        <v>287</v>
      </c>
      <c r="D26" s="79"/>
      <c r="E26" s="80" t="s">
        <v>18</v>
      </c>
      <c r="F26" s="81"/>
      <c r="G26" s="84"/>
      <c r="H26" s="372"/>
      <c r="I26" s="84"/>
      <c r="J26" s="372"/>
      <c r="K26" s="84"/>
      <c r="L26" s="372"/>
      <c r="M26" s="60"/>
      <c r="N26" s="61"/>
    </row>
    <row r="27" spans="1:14" ht="11.25">
      <c r="A27" s="59"/>
      <c r="B27" s="77"/>
      <c r="C27" s="78" t="s">
        <v>288</v>
      </c>
      <c r="D27" s="79"/>
      <c r="E27" s="80" t="s">
        <v>18</v>
      </c>
      <c r="F27" s="81"/>
      <c r="G27" s="84"/>
      <c r="H27" s="372"/>
      <c r="I27" s="84"/>
      <c r="J27" s="372">
        <v>0</v>
      </c>
      <c r="K27" s="84"/>
      <c r="L27" s="372"/>
      <c r="M27" s="60"/>
      <c r="N27" s="61"/>
    </row>
    <row r="28" spans="1:14" ht="11.25">
      <c r="A28" s="59"/>
      <c r="B28" s="77"/>
      <c r="C28" s="78" t="s">
        <v>84</v>
      </c>
      <c r="D28" s="79"/>
      <c r="E28" s="80" t="s">
        <v>18</v>
      </c>
      <c r="F28" s="81"/>
      <c r="G28" s="84"/>
      <c r="H28" s="372"/>
      <c r="I28" s="84"/>
      <c r="J28" s="372"/>
      <c r="K28" s="84"/>
      <c r="L28" s="372"/>
      <c r="M28" s="60"/>
      <c r="N28" s="61"/>
    </row>
    <row r="29" spans="1:14" ht="12" thickBot="1">
      <c r="A29" s="59"/>
      <c r="B29" s="77"/>
      <c r="C29" s="85" t="s">
        <v>19</v>
      </c>
      <c r="D29" s="86"/>
      <c r="E29" s="87"/>
      <c r="F29" s="88"/>
      <c r="G29" s="395"/>
      <c r="H29" s="133"/>
      <c r="I29" s="397"/>
      <c r="J29" s="133"/>
      <c r="K29" s="397"/>
      <c r="L29" s="133"/>
      <c r="M29" s="60"/>
      <c r="N29" s="61"/>
    </row>
    <row r="30" spans="1:14" ht="12" thickBot="1">
      <c r="A30" s="59"/>
      <c r="B30" s="506"/>
      <c r="C30" s="652" t="s">
        <v>312</v>
      </c>
      <c r="D30" s="399"/>
      <c r="E30" s="653">
        <v>401.8</v>
      </c>
      <c r="F30" s="94">
        <v>8</v>
      </c>
      <c r="G30" s="401">
        <v>1</v>
      </c>
      <c r="H30" s="90">
        <f>SUM(E30*G30*12)</f>
        <v>4821.6</v>
      </c>
      <c r="I30" s="402">
        <v>1</v>
      </c>
      <c r="J30" s="403">
        <f>E30*I30*12</f>
        <v>4821.6</v>
      </c>
      <c r="K30" s="402">
        <v>1</v>
      </c>
      <c r="L30" s="403">
        <f>E30*1*12</f>
        <v>4821.6</v>
      </c>
      <c r="M30" s="60"/>
      <c r="N30" s="61"/>
    </row>
    <row r="31" spans="1:14" ht="12" thickBot="1">
      <c r="A31" s="59"/>
      <c r="B31" s="506"/>
      <c r="C31" s="654" t="s">
        <v>313</v>
      </c>
      <c r="D31" s="6"/>
      <c r="E31" s="638">
        <v>308.85</v>
      </c>
      <c r="F31" s="326">
        <v>6</v>
      </c>
      <c r="G31" s="401">
        <v>1</v>
      </c>
      <c r="H31" s="90">
        <f>SUM(E31*G31*12)</f>
        <v>3706.2000000000003</v>
      </c>
      <c r="I31" s="405">
        <v>1</v>
      </c>
      <c r="J31" s="406">
        <f>E31*1*12</f>
        <v>3706.2000000000003</v>
      </c>
      <c r="K31" s="405">
        <v>1</v>
      </c>
      <c r="L31" s="406">
        <f>E31*1*12</f>
        <v>3706.2000000000003</v>
      </c>
      <c r="M31" s="60"/>
      <c r="N31" s="61"/>
    </row>
    <row r="32" spans="1:14" ht="11.25">
      <c r="A32" s="59"/>
      <c r="B32" s="506"/>
      <c r="C32" s="507" t="s">
        <v>383</v>
      </c>
      <c r="D32" s="6"/>
      <c r="E32" s="106">
        <v>20</v>
      </c>
      <c r="F32" s="99"/>
      <c r="G32" s="95"/>
      <c r="H32" s="501">
        <f>E32</f>
        <v>20</v>
      </c>
      <c r="I32" s="405"/>
      <c r="J32" s="406">
        <f>E32</f>
        <v>20</v>
      </c>
      <c r="K32" s="405"/>
      <c r="L32" s="406">
        <f>E32</f>
        <v>20</v>
      </c>
      <c r="M32" s="60"/>
      <c r="N32" s="61"/>
    </row>
    <row r="33" spans="1:14" ht="11.25">
      <c r="A33" s="59"/>
      <c r="B33" s="506"/>
      <c r="C33" s="507"/>
      <c r="D33" s="6"/>
      <c r="E33" s="93"/>
      <c r="F33" s="99"/>
      <c r="G33" s="100"/>
      <c r="H33" s="501">
        <f aca="true" t="shared" si="0" ref="H33:H39">E33*G33*35.86*12</f>
        <v>0</v>
      </c>
      <c r="I33" s="405"/>
      <c r="J33" s="406"/>
      <c r="K33" s="405"/>
      <c r="L33" s="406"/>
      <c r="M33" s="60"/>
      <c r="N33" s="61"/>
    </row>
    <row r="34" spans="1:14" ht="11.25">
      <c r="A34" s="59"/>
      <c r="B34" s="506"/>
      <c r="C34" s="507"/>
      <c r="D34" s="6"/>
      <c r="E34" s="93"/>
      <c r="F34" s="503"/>
      <c r="G34" s="100"/>
      <c r="H34" s="501">
        <f t="shared" si="0"/>
        <v>0</v>
      </c>
      <c r="I34" s="112"/>
      <c r="J34" s="118"/>
      <c r="K34" s="112"/>
      <c r="L34" s="118"/>
      <c r="M34" s="60"/>
      <c r="N34" s="61"/>
    </row>
    <row r="35" spans="1:14" ht="11.25">
      <c r="A35" s="59"/>
      <c r="B35" s="506"/>
      <c r="C35" s="507"/>
      <c r="D35" s="79"/>
      <c r="E35" s="93"/>
      <c r="F35" s="102"/>
      <c r="G35" s="100"/>
      <c r="H35" s="501">
        <f t="shared" si="0"/>
        <v>0</v>
      </c>
      <c r="I35" s="112"/>
      <c r="J35" s="118"/>
      <c r="K35" s="112"/>
      <c r="L35" s="118"/>
      <c r="M35" s="60"/>
      <c r="N35" s="61"/>
    </row>
    <row r="36" spans="1:14" ht="11.25">
      <c r="A36" s="59"/>
      <c r="B36" s="506"/>
      <c r="C36" s="510"/>
      <c r="D36" s="79"/>
      <c r="E36" s="93"/>
      <c r="F36" s="102"/>
      <c r="G36" s="100"/>
      <c r="H36" s="501">
        <f t="shared" si="0"/>
        <v>0</v>
      </c>
      <c r="I36" s="112"/>
      <c r="J36" s="118"/>
      <c r="K36" s="112"/>
      <c r="L36" s="118"/>
      <c r="M36" s="60"/>
      <c r="N36" s="61"/>
    </row>
    <row r="37" spans="1:14" ht="11.25">
      <c r="A37" s="59"/>
      <c r="B37" s="506"/>
      <c r="C37" s="510"/>
      <c r="D37" s="79"/>
      <c r="E37" s="93"/>
      <c r="F37" s="102"/>
      <c r="G37" s="100"/>
      <c r="H37" s="501">
        <f t="shared" si="0"/>
        <v>0</v>
      </c>
      <c r="I37" s="112"/>
      <c r="J37" s="118"/>
      <c r="K37" s="112"/>
      <c r="L37" s="118"/>
      <c r="M37" s="60"/>
      <c r="N37" s="61"/>
    </row>
    <row r="38" spans="1:14" ht="11.25">
      <c r="A38" s="59"/>
      <c r="B38" s="77"/>
      <c r="C38" s="414"/>
      <c r="D38" s="79"/>
      <c r="E38" s="93"/>
      <c r="F38" s="102"/>
      <c r="G38" s="100"/>
      <c r="H38" s="501">
        <f t="shared" si="0"/>
        <v>0</v>
      </c>
      <c r="I38" s="112"/>
      <c r="J38" s="118"/>
      <c r="K38" s="112"/>
      <c r="L38" s="118"/>
      <c r="M38" s="60"/>
      <c r="N38" s="61"/>
    </row>
    <row r="39" spans="1:14" ht="11.25">
      <c r="A39" s="59"/>
      <c r="B39" s="77"/>
      <c r="C39" s="545"/>
      <c r="D39" s="79"/>
      <c r="E39" s="93"/>
      <c r="F39" s="102"/>
      <c r="G39" s="112"/>
      <c r="H39" s="501">
        <f t="shared" si="0"/>
        <v>0</v>
      </c>
      <c r="I39" s="112"/>
      <c r="J39" s="118"/>
      <c r="K39" s="112"/>
      <c r="L39" s="118"/>
      <c r="M39" s="60"/>
      <c r="N39" s="61"/>
    </row>
    <row r="40" spans="1:14" ht="12" thickBot="1">
      <c r="A40" s="59"/>
      <c r="B40" s="77"/>
      <c r="C40" s="655"/>
      <c r="D40" s="86"/>
      <c r="E40" s="656"/>
      <c r="F40" s="657"/>
      <c r="G40" s="624"/>
      <c r="H40" s="658"/>
      <c r="I40" s="132"/>
      <c r="J40" s="659"/>
      <c r="K40" s="132"/>
      <c r="L40" s="659"/>
      <c r="M40" s="60"/>
      <c r="N40" s="61"/>
    </row>
    <row r="41" spans="1:13" ht="13.5" customHeight="1" thickBot="1">
      <c r="A41" s="11"/>
      <c r="B41" s="135">
        <v>2</v>
      </c>
      <c r="C41" s="1413" t="s">
        <v>20</v>
      </c>
      <c r="D41" s="1414"/>
      <c r="E41" s="1415"/>
      <c r="F41" s="136"/>
      <c r="G41" s="137">
        <f aca="true" t="shared" si="1" ref="G41:L41">SUM(G25:G40)</f>
        <v>2</v>
      </c>
      <c r="H41" s="138">
        <f t="shared" si="1"/>
        <v>8547.800000000001</v>
      </c>
      <c r="I41" s="137">
        <f t="shared" si="1"/>
        <v>2</v>
      </c>
      <c r="J41" s="417">
        <f t="shared" si="1"/>
        <v>8547.800000000001</v>
      </c>
      <c r="K41" s="137">
        <f t="shared" si="1"/>
        <v>2</v>
      </c>
      <c r="L41" s="418">
        <f t="shared" si="1"/>
        <v>8547.800000000001</v>
      </c>
      <c r="M41" s="12"/>
    </row>
    <row r="42" spans="1:13" ht="12" thickBot="1">
      <c r="A42" s="1"/>
      <c r="B42" s="141">
        <v>3</v>
      </c>
      <c r="C42" s="142" t="s">
        <v>21</v>
      </c>
      <c r="D42" s="143"/>
      <c r="E42" s="143"/>
      <c r="F42" s="144"/>
      <c r="G42" s="46"/>
      <c r="H42" s="145"/>
      <c r="I42" s="46"/>
      <c r="J42" s="567"/>
      <c r="K42" s="46"/>
      <c r="L42" s="567"/>
      <c r="M42" s="2"/>
    </row>
    <row r="43" spans="1:13" ht="12" thickBot="1">
      <c r="A43" s="11"/>
      <c r="B43" s="147">
        <v>4</v>
      </c>
      <c r="C43" s="148" t="s">
        <v>22</v>
      </c>
      <c r="D43" s="149"/>
      <c r="E43" s="149"/>
      <c r="F43" s="150"/>
      <c r="G43" s="151" t="s">
        <v>23</v>
      </c>
      <c r="H43" s="152">
        <f>SUM(H81)</f>
        <v>1000</v>
      </c>
      <c r="I43" s="153" t="s">
        <v>23</v>
      </c>
      <c r="J43" s="533">
        <f>SUM(I81)</f>
        <v>2500</v>
      </c>
      <c r="K43" s="153" t="s">
        <v>23</v>
      </c>
      <c r="L43" s="533">
        <f>SUM(K81)</f>
        <v>2500</v>
      </c>
      <c r="M43" s="12"/>
    </row>
    <row r="44" spans="1:13" ht="12" thickBot="1">
      <c r="A44" s="11"/>
      <c r="B44" s="147">
        <v>5</v>
      </c>
      <c r="C44" s="148" t="s">
        <v>24</v>
      </c>
      <c r="D44" s="149"/>
      <c r="E44" s="149"/>
      <c r="F44" s="155"/>
      <c r="G44" s="151" t="s">
        <v>23</v>
      </c>
      <c r="H44" s="152">
        <f>H149</f>
        <v>0</v>
      </c>
      <c r="I44" s="153" t="s">
        <v>23</v>
      </c>
      <c r="J44" s="533">
        <f>I149</f>
        <v>0</v>
      </c>
      <c r="K44" s="153" t="s">
        <v>23</v>
      </c>
      <c r="L44" s="533">
        <f>K149</f>
        <v>0</v>
      </c>
      <c r="M44" s="12"/>
    </row>
    <row r="45" spans="1:13" ht="12" thickBot="1">
      <c r="A45" s="11"/>
      <c r="B45" s="147">
        <v>6</v>
      </c>
      <c r="C45" s="148" t="s">
        <v>25</v>
      </c>
      <c r="D45" s="149"/>
      <c r="E45" s="149"/>
      <c r="F45" s="155"/>
      <c r="G45" s="156"/>
      <c r="H45" s="157">
        <f>H157</f>
        <v>0</v>
      </c>
      <c r="I45" s="158"/>
      <c r="J45" s="533">
        <f>I157</f>
        <v>0</v>
      </c>
      <c r="K45" s="158"/>
      <c r="L45" s="533">
        <f>K157</f>
        <v>0</v>
      </c>
      <c r="M45" s="12"/>
    </row>
    <row r="46" spans="1:13" ht="12" thickBot="1">
      <c r="A46" s="11"/>
      <c r="B46" s="147">
        <v>7</v>
      </c>
      <c r="C46" s="148" t="s">
        <v>89</v>
      </c>
      <c r="D46" s="149"/>
      <c r="E46" s="149"/>
      <c r="F46" s="159"/>
      <c r="G46" s="156" t="s">
        <v>23</v>
      </c>
      <c r="H46" s="157">
        <f>H172</f>
        <v>0</v>
      </c>
      <c r="I46" s="158" t="s">
        <v>23</v>
      </c>
      <c r="J46" s="533">
        <f>I172</f>
        <v>0</v>
      </c>
      <c r="K46" s="158" t="s">
        <v>23</v>
      </c>
      <c r="L46" s="533">
        <f>K172</f>
        <v>0</v>
      </c>
      <c r="M46" s="12"/>
    </row>
    <row r="47" spans="1:13" ht="12" thickBot="1">
      <c r="A47" s="14"/>
      <c r="B47" s="160">
        <v>8</v>
      </c>
      <c r="C47" s="161" t="s">
        <v>26</v>
      </c>
      <c r="D47" s="143"/>
      <c r="E47" s="143"/>
      <c r="F47" s="162"/>
      <c r="G47" s="163"/>
      <c r="H47" s="516">
        <f>H43+H74</f>
        <v>9975.19</v>
      </c>
      <c r="I47" s="163"/>
      <c r="J47" s="423">
        <f>I74+J43+J44+J45+J46</f>
        <v>11475.19</v>
      </c>
      <c r="K47" s="163"/>
      <c r="L47" s="423">
        <f>L43+L44+L45+L46+K74</f>
        <v>11475.19</v>
      </c>
      <c r="M47" s="39"/>
    </row>
    <row r="48" spans="1:13" ht="12" thickBot="1">
      <c r="A48" s="11"/>
      <c r="B48" s="1416" t="s">
        <v>27</v>
      </c>
      <c r="C48" s="1417"/>
      <c r="D48" s="1417"/>
      <c r="E48" s="1417"/>
      <c r="F48" s="1417"/>
      <c r="G48" s="1417"/>
      <c r="H48" s="1417"/>
      <c r="I48" s="1417"/>
      <c r="J48" s="1417"/>
      <c r="K48" s="1417"/>
      <c r="L48" s="1417"/>
      <c r="M48" s="166"/>
    </row>
    <row r="49" spans="1:14" ht="23.25" thickBot="1">
      <c r="A49" s="59"/>
      <c r="B49" s="1407" t="s">
        <v>28</v>
      </c>
      <c r="C49" s="1418" t="s">
        <v>29</v>
      </c>
      <c r="D49" s="1419"/>
      <c r="E49" s="1419"/>
      <c r="F49" s="1420"/>
      <c r="G49" s="167" t="s">
        <v>332</v>
      </c>
      <c r="H49" s="168" t="s">
        <v>328</v>
      </c>
      <c r="I49" s="1379" t="s">
        <v>324</v>
      </c>
      <c r="J49" s="1380"/>
      <c r="K49" s="1379" t="s">
        <v>329</v>
      </c>
      <c r="L49" s="1381"/>
      <c r="M49" s="169"/>
      <c r="N49" s="61"/>
    </row>
    <row r="50" spans="1:14" ht="13.5" customHeight="1" thickBot="1">
      <c r="A50" s="59"/>
      <c r="B50" s="1408"/>
      <c r="C50" s="1421"/>
      <c r="D50" s="1422"/>
      <c r="E50" s="1422"/>
      <c r="F50" s="1423"/>
      <c r="G50" s="172" t="s">
        <v>366</v>
      </c>
      <c r="H50" s="173" t="s">
        <v>30</v>
      </c>
      <c r="I50" s="1424" t="s">
        <v>31</v>
      </c>
      <c r="J50" s="1425"/>
      <c r="K50" s="1424" t="s">
        <v>31</v>
      </c>
      <c r="L50" s="1426"/>
      <c r="M50" s="174"/>
      <c r="N50" s="61"/>
    </row>
    <row r="51" spans="1:14" ht="12" thickBot="1">
      <c r="A51" s="59"/>
      <c r="B51" s="70">
        <v>9</v>
      </c>
      <c r="C51" s="175" t="s">
        <v>32</v>
      </c>
      <c r="D51" s="176"/>
      <c r="E51" s="176"/>
      <c r="F51" s="177"/>
      <c r="G51" s="551"/>
      <c r="H51" s="178"/>
      <c r="I51" s="1395"/>
      <c r="J51" s="1396"/>
      <c r="K51" s="1395"/>
      <c r="L51" s="1397"/>
      <c r="M51" s="169"/>
      <c r="N51" s="61"/>
    </row>
    <row r="52" spans="1:14" ht="12" thickBot="1">
      <c r="A52" s="59"/>
      <c r="B52" s="179">
        <v>10</v>
      </c>
      <c r="C52" s="180" t="s">
        <v>405</v>
      </c>
      <c r="D52" s="181"/>
      <c r="E52" s="181"/>
      <c r="F52" s="182"/>
      <c r="G52" s="182"/>
      <c r="H52" s="183"/>
      <c r="I52" s="1389"/>
      <c r="J52" s="1390"/>
      <c r="K52" s="1389"/>
      <c r="L52" s="1391"/>
      <c r="M52" s="169"/>
      <c r="N52" s="61"/>
    </row>
    <row r="53" spans="1:14" ht="11.25">
      <c r="A53" s="59"/>
      <c r="B53" s="77"/>
      <c r="C53" s="184"/>
      <c r="D53" s="184"/>
      <c r="E53" s="184"/>
      <c r="F53" s="185"/>
      <c r="G53" s="186"/>
      <c r="H53" s="187"/>
      <c r="I53" s="1383"/>
      <c r="J53" s="1384"/>
      <c r="K53" s="1383"/>
      <c r="L53" s="1385"/>
      <c r="M53" s="169"/>
      <c r="N53" s="61"/>
    </row>
    <row r="54" spans="1:14" ht="11.25">
      <c r="A54" s="59"/>
      <c r="B54" s="77"/>
      <c r="C54" s="78"/>
      <c r="D54" s="184"/>
      <c r="E54" s="184"/>
      <c r="F54" s="185"/>
      <c r="G54" s="188"/>
      <c r="H54" s="189"/>
      <c r="I54" s="1369"/>
      <c r="J54" s="1370"/>
      <c r="K54" s="1369"/>
      <c r="L54" s="1371"/>
      <c r="M54" s="169"/>
      <c r="N54" s="61"/>
    </row>
    <row r="55" spans="1:14" ht="11.25">
      <c r="A55" s="59"/>
      <c r="B55" s="77"/>
      <c r="C55" s="78"/>
      <c r="D55" s="184"/>
      <c r="E55" s="184"/>
      <c r="F55" s="185"/>
      <c r="G55" s="188"/>
      <c r="H55" s="189"/>
      <c r="I55" s="1369"/>
      <c r="J55" s="1370"/>
      <c r="K55" s="1369"/>
      <c r="L55" s="1371"/>
      <c r="M55" s="169"/>
      <c r="N55" s="61"/>
    </row>
    <row r="56" spans="1:14" ht="12" thickBot="1">
      <c r="A56" s="59"/>
      <c r="B56" s="190"/>
      <c r="C56" s="129"/>
      <c r="D56" s="191"/>
      <c r="E56" s="191"/>
      <c r="F56" s="192"/>
      <c r="G56" s="193"/>
      <c r="H56" s="194"/>
      <c r="I56" s="1358"/>
      <c r="J56" s="1359"/>
      <c r="K56" s="1358"/>
      <c r="L56" s="1360"/>
      <c r="M56" s="169"/>
      <c r="N56" s="61"/>
    </row>
    <row r="57" spans="1:14" ht="11.25">
      <c r="A57" s="59"/>
      <c r="B57" s="77">
        <v>11</v>
      </c>
      <c r="C57" s="195" t="s">
        <v>33</v>
      </c>
      <c r="D57" s="71"/>
      <c r="E57" s="71"/>
      <c r="F57" s="196"/>
      <c r="G57" s="197"/>
      <c r="H57" s="433">
        <v>0</v>
      </c>
      <c r="I57" s="1398"/>
      <c r="J57" s="1399"/>
      <c r="K57" s="1398"/>
      <c r="L57" s="1400"/>
      <c r="M57" s="169"/>
      <c r="N57" s="61"/>
    </row>
    <row r="58" spans="1:14" ht="11.25">
      <c r="A58" s="59"/>
      <c r="B58" s="77">
        <v>12</v>
      </c>
      <c r="C58" s="199" t="s">
        <v>34</v>
      </c>
      <c r="D58" s="184"/>
      <c r="E58" s="184"/>
      <c r="F58" s="185"/>
      <c r="G58" s="188"/>
      <c r="H58" s="189"/>
      <c r="I58" s="1369"/>
      <c r="J58" s="1370"/>
      <c r="K58" s="1369"/>
      <c r="L58" s="1371"/>
      <c r="M58" s="169"/>
      <c r="N58" s="61"/>
    </row>
    <row r="59" spans="1:14" ht="12" thickBot="1">
      <c r="A59" s="59"/>
      <c r="B59" s="77">
        <v>13</v>
      </c>
      <c r="C59" s="200" t="s">
        <v>35</v>
      </c>
      <c r="D59" s="201"/>
      <c r="E59" s="201"/>
      <c r="F59" s="169"/>
      <c r="G59" s="603">
        <v>8954</v>
      </c>
      <c r="H59" s="660">
        <f>H74</f>
        <v>8975.19</v>
      </c>
      <c r="I59" s="1386">
        <f>J47</f>
        <v>11475.19</v>
      </c>
      <c r="J59" s="1387"/>
      <c r="K59" s="1386">
        <f>L47</f>
        <v>11475.19</v>
      </c>
      <c r="L59" s="1388"/>
      <c r="M59" s="169"/>
      <c r="N59" s="61"/>
    </row>
    <row r="60" spans="1:14" ht="12" thickBot="1">
      <c r="A60" s="59"/>
      <c r="B60" s="179">
        <v>14</v>
      </c>
      <c r="C60" s="204" t="s">
        <v>406</v>
      </c>
      <c r="D60" s="181"/>
      <c r="E60" s="181"/>
      <c r="F60" s="182"/>
      <c r="G60" s="205"/>
      <c r="H60" s="206">
        <v>0</v>
      </c>
      <c r="I60" s="1389"/>
      <c r="J60" s="1390"/>
      <c r="K60" s="1389"/>
      <c r="L60" s="1391"/>
      <c r="M60" s="169"/>
      <c r="N60" s="61"/>
    </row>
    <row r="61" spans="1:14" ht="11.25">
      <c r="A61" s="59"/>
      <c r="B61" s="77"/>
      <c r="C61" s="59"/>
      <c r="D61" s="201"/>
      <c r="E61" s="201"/>
      <c r="F61" s="169"/>
      <c r="G61" s="207"/>
      <c r="H61" s="208"/>
      <c r="I61" s="1383"/>
      <c r="J61" s="1384"/>
      <c r="K61" s="1383"/>
      <c r="L61" s="1385"/>
      <c r="M61" s="169"/>
      <c r="N61" s="61"/>
    </row>
    <row r="62" spans="1:14" ht="11.25">
      <c r="A62" s="59"/>
      <c r="B62" s="77"/>
      <c r="C62" s="209"/>
      <c r="D62" s="102"/>
      <c r="E62" s="102"/>
      <c r="F62" s="210"/>
      <c r="G62" s="211"/>
      <c r="H62" s="212"/>
      <c r="I62" s="1369"/>
      <c r="J62" s="1370"/>
      <c r="K62" s="1369"/>
      <c r="L62" s="1371"/>
      <c r="M62" s="169"/>
      <c r="N62" s="61"/>
    </row>
    <row r="63" spans="1:14" ht="11.25">
      <c r="A63" s="59"/>
      <c r="B63" s="77"/>
      <c r="C63" s="209"/>
      <c r="D63" s="102"/>
      <c r="E63" s="102"/>
      <c r="F63" s="210"/>
      <c r="G63" s="211"/>
      <c r="H63" s="212"/>
      <c r="I63" s="1369"/>
      <c r="J63" s="1370"/>
      <c r="K63" s="1369"/>
      <c r="L63" s="1371"/>
      <c r="M63" s="169"/>
      <c r="N63" s="61"/>
    </row>
    <row r="64" spans="1:14" ht="12" thickBot="1">
      <c r="A64" s="59"/>
      <c r="B64" s="77"/>
      <c r="C64" s="209"/>
      <c r="D64" s="102"/>
      <c r="E64" s="102"/>
      <c r="F64" s="210"/>
      <c r="G64" s="211"/>
      <c r="H64" s="212"/>
      <c r="I64" s="1392"/>
      <c r="J64" s="1393"/>
      <c r="K64" s="1392"/>
      <c r="L64" s="1394"/>
      <c r="M64" s="169"/>
      <c r="N64" s="61"/>
    </row>
    <row r="65" spans="1:14" ht="12" thickBot="1">
      <c r="A65" s="59"/>
      <c r="B65" s="179">
        <v>15</v>
      </c>
      <c r="C65" s="204" t="s">
        <v>407</v>
      </c>
      <c r="D65" s="181"/>
      <c r="E65" s="181"/>
      <c r="F65" s="182"/>
      <c r="G65" s="205"/>
      <c r="H65" s="206"/>
      <c r="I65" s="1389"/>
      <c r="J65" s="1390"/>
      <c r="K65" s="1389"/>
      <c r="L65" s="1391"/>
      <c r="M65" s="169"/>
      <c r="N65" s="61"/>
    </row>
    <row r="66" spans="1:14" ht="11.25">
      <c r="A66" s="59"/>
      <c r="B66" s="77"/>
      <c r="C66" s="213"/>
      <c r="D66" s="184"/>
      <c r="E66" s="184"/>
      <c r="F66" s="185"/>
      <c r="G66" s="214"/>
      <c r="H66" s="215"/>
      <c r="I66" s="1383"/>
      <c r="J66" s="1384"/>
      <c r="K66" s="1383"/>
      <c r="L66" s="1385"/>
      <c r="M66" s="169"/>
      <c r="N66" s="61"/>
    </row>
    <row r="67" spans="1:14" ht="11.25">
      <c r="A67" s="59"/>
      <c r="B67" s="77"/>
      <c r="C67" s="199"/>
      <c r="D67" s="78"/>
      <c r="E67" s="78"/>
      <c r="F67" s="216"/>
      <c r="G67" s="217"/>
      <c r="H67" s="218"/>
      <c r="I67" s="1369"/>
      <c r="J67" s="1370"/>
      <c r="K67" s="1369"/>
      <c r="L67" s="1371"/>
      <c r="M67" s="169"/>
      <c r="N67" s="61"/>
    </row>
    <row r="68" spans="1:13" ht="11.25">
      <c r="A68" s="59"/>
      <c r="B68" s="77"/>
      <c r="C68" s="199"/>
      <c r="D68" s="78"/>
      <c r="E68" s="78"/>
      <c r="F68" s="216"/>
      <c r="G68" s="217"/>
      <c r="H68" s="218"/>
      <c r="I68" s="1369"/>
      <c r="J68" s="1370"/>
      <c r="K68" s="1369"/>
      <c r="L68" s="1371"/>
      <c r="M68" s="219"/>
    </row>
    <row r="69" spans="1:14" ht="12" thickBot="1">
      <c r="A69" s="59"/>
      <c r="B69" s="77"/>
      <c r="C69" s="220"/>
      <c r="D69" s="191"/>
      <c r="E69" s="191"/>
      <c r="F69" s="192"/>
      <c r="G69" s="221"/>
      <c r="H69" s="222"/>
      <c r="I69" s="1358"/>
      <c r="J69" s="1359"/>
      <c r="K69" s="1358"/>
      <c r="L69" s="1360"/>
      <c r="M69" s="169"/>
      <c r="N69" s="61"/>
    </row>
    <row r="70" spans="1:13" ht="12" thickBot="1">
      <c r="A70" s="11"/>
      <c r="B70" s="135">
        <v>16</v>
      </c>
      <c r="C70" s="137" t="s">
        <v>36</v>
      </c>
      <c r="D70" s="223"/>
      <c r="E70" s="223"/>
      <c r="F70" s="224"/>
      <c r="G70" s="643">
        <f>SUM(G51:G60)</f>
        <v>8954</v>
      </c>
      <c r="H70" s="442">
        <f>SUM(H51:H60)</f>
        <v>8975.19</v>
      </c>
      <c r="I70" s="1361">
        <f>SUM(I51:I60)</f>
        <v>11475.19</v>
      </c>
      <c r="J70" s="1362"/>
      <c r="K70" s="1361">
        <f>SUM(K57:L69)</f>
        <v>11475.19</v>
      </c>
      <c r="L70" s="1363"/>
      <c r="M70" s="219"/>
    </row>
    <row r="71" spans="1:13" ht="12" thickBot="1">
      <c r="A71" s="11"/>
      <c r="B71" s="1372" t="s">
        <v>37</v>
      </c>
      <c r="C71" s="1373"/>
      <c r="D71" s="1373"/>
      <c r="E71" s="1373"/>
      <c r="F71" s="1373"/>
      <c r="G71" s="1373"/>
      <c r="H71" s="1373"/>
      <c r="I71" s="1373"/>
      <c r="J71" s="1373"/>
      <c r="K71" s="1373"/>
      <c r="L71" s="1373"/>
      <c r="M71" s="219"/>
    </row>
    <row r="72" spans="1:13" ht="23.25" thickBot="1">
      <c r="A72" s="11"/>
      <c r="B72" s="1374" t="s">
        <v>28</v>
      </c>
      <c r="C72" s="1376" t="s">
        <v>38</v>
      </c>
      <c r="D72" s="1377"/>
      <c r="E72" s="1377"/>
      <c r="F72" s="1378"/>
      <c r="G72" s="167"/>
      <c r="H72" s="168" t="s">
        <v>328</v>
      </c>
      <c r="I72" s="1379" t="s">
        <v>324</v>
      </c>
      <c r="J72" s="1380"/>
      <c r="K72" s="1379" t="s">
        <v>329</v>
      </c>
      <c r="L72" s="1381"/>
      <c r="M72" s="219"/>
    </row>
    <row r="73" spans="1:13" ht="12" thickBot="1">
      <c r="A73" s="11"/>
      <c r="B73" s="1375"/>
      <c r="C73" s="21" t="s">
        <v>39</v>
      </c>
      <c r="D73" s="22" t="s">
        <v>40</v>
      </c>
      <c r="E73" s="47"/>
      <c r="F73" s="227"/>
      <c r="G73" s="228" t="s">
        <v>366</v>
      </c>
      <c r="H73" s="28" t="s">
        <v>41</v>
      </c>
      <c r="I73" s="1364" t="s">
        <v>42</v>
      </c>
      <c r="J73" s="1382"/>
      <c r="K73" s="1364" t="s">
        <v>42</v>
      </c>
      <c r="L73" s="1365"/>
      <c r="M73" s="219"/>
    </row>
    <row r="74" spans="1:13" ht="12" thickBot="1">
      <c r="A74" s="11"/>
      <c r="B74" s="135">
        <v>17</v>
      </c>
      <c r="C74" s="229" t="s">
        <v>43</v>
      </c>
      <c r="D74" s="230" t="s">
        <v>68</v>
      </c>
      <c r="E74" s="223"/>
      <c r="F74" s="224"/>
      <c r="G74" s="442">
        <v>8954</v>
      </c>
      <c r="H74" s="520">
        <f>H75+H79</f>
        <v>8975.19</v>
      </c>
      <c r="I74" s="1366">
        <f>SUM(I75:J79)</f>
        <v>8975.19</v>
      </c>
      <c r="J74" s="1367"/>
      <c r="K74" s="1366">
        <f>K75+K79</f>
        <v>8975.19</v>
      </c>
      <c r="L74" s="1368"/>
      <c r="M74" s="219"/>
    </row>
    <row r="75" spans="1:13" ht="11.25">
      <c r="A75" s="11"/>
      <c r="B75" s="29">
        <v>18</v>
      </c>
      <c r="C75" s="8" t="s">
        <v>155</v>
      </c>
      <c r="D75" s="1340" t="s">
        <v>85</v>
      </c>
      <c r="E75" s="1341"/>
      <c r="F75" s="166"/>
      <c r="G75" s="232"/>
      <c r="H75" s="233">
        <f>H41</f>
        <v>8547.800000000001</v>
      </c>
      <c r="I75" s="1342">
        <f>J41</f>
        <v>8547.800000000001</v>
      </c>
      <c r="J75" s="1343"/>
      <c r="K75" s="1342">
        <f>L41</f>
        <v>8547.800000000001</v>
      </c>
      <c r="L75" s="1343"/>
      <c r="M75" s="219"/>
    </row>
    <row r="76" spans="1:14" ht="11.25">
      <c r="A76" s="59"/>
      <c r="B76" s="77">
        <v>20</v>
      </c>
      <c r="C76" s="234" t="s">
        <v>44</v>
      </c>
      <c r="D76" s="1352" t="s">
        <v>281</v>
      </c>
      <c r="E76" s="1353"/>
      <c r="F76" s="169"/>
      <c r="G76" s="217"/>
      <c r="H76" s="235"/>
      <c r="I76" s="1333"/>
      <c r="J76" s="1354"/>
      <c r="K76" s="1333"/>
      <c r="L76" s="1334"/>
      <c r="M76" s="169"/>
      <c r="N76" s="61"/>
    </row>
    <row r="77" spans="1:14" ht="12" thickBot="1">
      <c r="A77" s="59"/>
      <c r="B77" s="77">
        <v>21</v>
      </c>
      <c r="C77" s="236" t="s">
        <v>86</v>
      </c>
      <c r="D77" s="1335" t="s">
        <v>87</v>
      </c>
      <c r="E77" s="1336"/>
      <c r="F77" s="169"/>
      <c r="G77" s="211"/>
      <c r="H77" s="247"/>
      <c r="I77" s="1337"/>
      <c r="J77" s="1338"/>
      <c r="K77" s="1337"/>
      <c r="L77" s="1339"/>
      <c r="M77" s="169"/>
      <c r="N77" s="61"/>
    </row>
    <row r="78" spans="1:14" ht="12" thickBot="1">
      <c r="A78" s="59"/>
      <c r="B78" s="77"/>
      <c r="C78" s="236"/>
      <c r="D78" s="239" t="s">
        <v>305</v>
      </c>
      <c r="E78" s="237"/>
      <c r="F78" s="169"/>
      <c r="G78" s="240"/>
      <c r="H78" s="247"/>
      <c r="I78" s="241"/>
      <c r="J78" s="242"/>
      <c r="K78" s="241"/>
      <c r="L78" s="243"/>
      <c r="M78" s="169"/>
      <c r="N78" s="61"/>
    </row>
    <row r="79" spans="1:14" ht="12" thickBot="1">
      <c r="A79" s="59"/>
      <c r="B79" s="67">
        <v>22</v>
      </c>
      <c r="C79" s="244" t="s">
        <v>156</v>
      </c>
      <c r="D79" s="1348" t="s">
        <v>282</v>
      </c>
      <c r="E79" s="1349"/>
      <c r="F79" s="245"/>
      <c r="G79" s="555"/>
      <c r="H79" s="247">
        <f>H75*0.05</f>
        <v>427.3900000000001</v>
      </c>
      <c r="I79" s="1350">
        <f>(I75+I76+I77)*0.05</f>
        <v>427.3900000000001</v>
      </c>
      <c r="J79" s="1351"/>
      <c r="K79" s="1350">
        <f>K75*0.05</f>
        <v>427.3900000000001</v>
      </c>
      <c r="L79" s="1355"/>
      <c r="M79" s="169"/>
      <c r="N79" s="61"/>
    </row>
    <row r="80" spans="1:13" ht="12" thickBot="1">
      <c r="A80" s="11"/>
      <c r="B80" s="248"/>
      <c r="C80" s="249"/>
      <c r="D80" s="250"/>
      <c r="E80" s="251"/>
      <c r="F80" s="252"/>
      <c r="G80" s="253"/>
      <c r="H80" s="256"/>
      <c r="I80" s="255"/>
      <c r="J80" s="256"/>
      <c r="K80" s="255"/>
      <c r="L80" s="257"/>
      <c r="M80" s="219"/>
    </row>
    <row r="81" spans="1:13" ht="12" thickBot="1">
      <c r="A81" s="11"/>
      <c r="B81" s="258">
        <v>23</v>
      </c>
      <c r="C81" s="259" t="s">
        <v>45</v>
      </c>
      <c r="D81" s="260" t="s">
        <v>46</v>
      </c>
      <c r="E81" s="261"/>
      <c r="F81" s="224"/>
      <c r="G81" s="262">
        <f>G82+G85+G89+G96+G108+G117+G128+G131+G138+G145+G132</f>
        <v>0</v>
      </c>
      <c r="H81" s="498">
        <f>H108+H117</f>
        <v>1000</v>
      </c>
      <c r="I81" s="1356">
        <f>I82+I85+I89+I96+I108+I117+I128+I131+I138+I145+I132</f>
        <v>2500</v>
      </c>
      <c r="J81" s="1357"/>
      <c r="K81" s="1356">
        <f>K82+K85+K89+K96+K108+K117+K128+K131+K138+K145+K132</f>
        <v>2500</v>
      </c>
      <c r="L81" s="1357"/>
      <c r="M81" s="219"/>
    </row>
    <row r="82" spans="1:14" ht="11.25">
      <c r="A82" s="59"/>
      <c r="B82" s="264">
        <v>24</v>
      </c>
      <c r="C82" s="265" t="s">
        <v>47</v>
      </c>
      <c r="D82" s="1344" t="s">
        <v>157</v>
      </c>
      <c r="E82" s="1345"/>
      <c r="F82" s="266"/>
      <c r="G82" s="267">
        <f>SUM(G83:G84)</f>
        <v>0</v>
      </c>
      <c r="H82" s="499">
        <f>SUM(H83:H84)</f>
        <v>0</v>
      </c>
      <c r="I82" s="1346">
        <f>I83+I84</f>
        <v>0</v>
      </c>
      <c r="J82" s="1347"/>
      <c r="K82" s="1346">
        <f>K83+K84</f>
        <v>0</v>
      </c>
      <c r="L82" s="1347"/>
      <c r="M82" s="169"/>
      <c r="N82" s="61"/>
    </row>
    <row r="83" spans="1:14" ht="11.25">
      <c r="A83" s="59"/>
      <c r="B83" s="269"/>
      <c r="C83" s="270" t="s">
        <v>123</v>
      </c>
      <c r="D83" s="1331" t="s">
        <v>158</v>
      </c>
      <c r="E83" s="1332"/>
      <c r="F83" s="271"/>
      <c r="G83" s="214"/>
      <c r="H83" s="323"/>
      <c r="I83" s="1309"/>
      <c r="J83" s="1310"/>
      <c r="K83" s="1309"/>
      <c r="L83" s="1310"/>
      <c r="M83" s="169"/>
      <c r="N83" s="61"/>
    </row>
    <row r="84" spans="1:14" ht="11.25">
      <c r="A84" s="59"/>
      <c r="B84" s="269"/>
      <c r="C84" s="270" t="s">
        <v>124</v>
      </c>
      <c r="D84" s="1331" t="s">
        <v>159</v>
      </c>
      <c r="E84" s="1332"/>
      <c r="F84" s="271"/>
      <c r="G84" s="214"/>
      <c r="H84" s="323"/>
      <c r="I84" s="1309"/>
      <c r="J84" s="1310"/>
      <c r="K84" s="1309"/>
      <c r="L84" s="1310"/>
      <c r="M84" s="169"/>
      <c r="N84" s="61"/>
    </row>
    <row r="85" spans="1:14" ht="11.25">
      <c r="A85" s="59"/>
      <c r="B85" s="273">
        <v>25</v>
      </c>
      <c r="C85" s="274" t="s">
        <v>48</v>
      </c>
      <c r="D85" s="1321" t="s">
        <v>49</v>
      </c>
      <c r="E85" s="1322"/>
      <c r="F85" s="275"/>
      <c r="G85" s="217">
        <f>SUM(G86:G88)</f>
        <v>0</v>
      </c>
      <c r="H85" s="371">
        <f>SUM(H86:H88)</f>
        <v>0</v>
      </c>
      <c r="I85" s="1309">
        <f>I86+I87+I88</f>
        <v>0</v>
      </c>
      <c r="J85" s="1329"/>
      <c r="K85" s="1309">
        <f>K86+K87+K88</f>
        <v>0</v>
      </c>
      <c r="L85" s="1329"/>
      <c r="M85" s="169"/>
      <c r="N85" s="61"/>
    </row>
    <row r="86" spans="1:14" ht="11.25">
      <c r="A86" s="59"/>
      <c r="B86" s="273"/>
      <c r="C86" s="277" t="s">
        <v>125</v>
      </c>
      <c r="D86" s="1307" t="s">
        <v>128</v>
      </c>
      <c r="E86" s="1308"/>
      <c r="F86" s="275"/>
      <c r="G86" s="217"/>
      <c r="H86" s="332"/>
      <c r="I86" s="1309"/>
      <c r="J86" s="1310"/>
      <c r="K86" s="1309"/>
      <c r="L86" s="1310"/>
      <c r="M86" s="169"/>
      <c r="N86" s="61"/>
    </row>
    <row r="87" spans="1:14" ht="11.25">
      <c r="A87" s="59"/>
      <c r="B87" s="273"/>
      <c r="C87" s="277" t="s">
        <v>126</v>
      </c>
      <c r="D87" s="1307" t="s">
        <v>165</v>
      </c>
      <c r="E87" s="1308"/>
      <c r="F87" s="275"/>
      <c r="G87" s="217"/>
      <c r="H87" s="332"/>
      <c r="I87" s="1309"/>
      <c r="J87" s="1310"/>
      <c r="K87" s="1309"/>
      <c r="L87" s="1310"/>
      <c r="M87" s="169"/>
      <c r="N87" s="61"/>
    </row>
    <row r="88" spans="1:14" ht="11.25">
      <c r="A88" s="59"/>
      <c r="B88" s="273"/>
      <c r="C88" s="277" t="s">
        <v>127</v>
      </c>
      <c r="D88" s="1307" t="s">
        <v>129</v>
      </c>
      <c r="E88" s="1308"/>
      <c r="F88" s="275"/>
      <c r="G88" s="217"/>
      <c r="H88" s="465"/>
      <c r="I88" s="1309"/>
      <c r="J88" s="1310"/>
      <c r="K88" s="1309"/>
      <c r="L88" s="1310"/>
      <c r="M88" s="169"/>
      <c r="N88" s="61"/>
    </row>
    <row r="89" spans="1:14" ht="11.25">
      <c r="A89" s="59"/>
      <c r="B89" s="273">
        <v>26</v>
      </c>
      <c r="C89" s="274" t="s">
        <v>50</v>
      </c>
      <c r="D89" s="1321" t="s">
        <v>51</v>
      </c>
      <c r="E89" s="1322"/>
      <c r="F89" s="275"/>
      <c r="G89" s="217">
        <f>SUM(G90:G95)</f>
        <v>0</v>
      </c>
      <c r="H89" s="466">
        <f>SUM(H90:H95)</f>
        <v>0</v>
      </c>
      <c r="I89" s="1309">
        <f>I90+I91+I92+I93+I94+I95</f>
        <v>0</v>
      </c>
      <c r="J89" s="1329"/>
      <c r="K89" s="1309">
        <f>K90+K91+K92+K93+K94+K95</f>
        <v>0</v>
      </c>
      <c r="L89" s="1329"/>
      <c r="M89" s="169"/>
      <c r="N89" s="61"/>
    </row>
    <row r="90" spans="1:14" ht="11.25">
      <c r="A90" s="59"/>
      <c r="B90" s="273"/>
      <c r="C90" s="277" t="s">
        <v>130</v>
      </c>
      <c r="D90" s="1307" t="s">
        <v>164</v>
      </c>
      <c r="E90" s="1308"/>
      <c r="F90" s="275"/>
      <c r="G90" s="217"/>
      <c r="H90" s="465"/>
      <c r="I90" s="1309"/>
      <c r="J90" s="1310"/>
      <c r="K90" s="1309"/>
      <c r="L90" s="1310"/>
      <c r="M90" s="169"/>
      <c r="N90" s="61"/>
    </row>
    <row r="91" spans="1:14" ht="11.25">
      <c r="A91" s="59"/>
      <c r="B91" s="273"/>
      <c r="C91" s="277" t="s">
        <v>131</v>
      </c>
      <c r="D91" s="1307" t="s">
        <v>166</v>
      </c>
      <c r="E91" s="1308"/>
      <c r="F91" s="275"/>
      <c r="G91" s="217"/>
      <c r="H91" s="465"/>
      <c r="I91" s="1309"/>
      <c r="J91" s="1310"/>
      <c r="K91" s="1309"/>
      <c r="L91" s="1310"/>
      <c r="M91" s="169"/>
      <c r="N91" s="61"/>
    </row>
    <row r="92" spans="1:14" ht="11.25">
      <c r="A92" s="59"/>
      <c r="B92" s="273"/>
      <c r="C92" s="277" t="s">
        <v>132</v>
      </c>
      <c r="D92" s="1307" t="s">
        <v>167</v>
      </c>
      <c r="E92" s="1308"/>
      <c r="F92" s="275"/>
      <c r="G92" s="217"/>
      <c r="H92" s="465"/>
      <c r="I92" s="1309"/>
      <c r="J92" s="1310"/>
      <c r="K92" s="1309"/>
      <c r="L92" s="1310"/>
      <c r="M92" s="169"/>
      <c r="N92" s="61"/>
    </row>
    <row r="93" spans="1:14" ht="11.25">
      <c r="A93" s="59"/>
      <c r="B93" s="273"/>
      <c r="C93" s="277" t="s">
        <v>168</v>
      </c>
      <c r="D93" s="1307" t="s">
        <v>169</v>
      </c>
      <c r="E93" s="1308"/>
      <c r="F93" s="275"/>
      <c r="G93" s="217"/>
      <c r="H93" s="465"/>
      <c r="I93" s="1309"/>
      <c r="J93" s="1310"/>
      <c r="K93" s="1309"/>
      <c r="L93" s="1310"/>
      <c r="M93" s="169"/>
      <c r="N93" s="61"/>
    </row>
    <row r="94" spans="1:14" ht="11.25">
      <c r="A94" s="59"/>
      <c r="B94" s="273"/>
      <c r="C94" s="283" t="s">
        <v>170</v>
      </c>
      <c r="D94" s="278" t="s">
        <v>171</v>
      </c>
      <c r="E94" s="279"/>
      <c r="F94" s="275"/>
      <c r="G94" s="217"/>
      <c r="H94" s="465"/>
      <c r="I94" s="1309"/>
      <c r="J94" s="1310"/>
      <c r="K94" s="1309"/>
      <c r="L94" s="1310"/>
      <c r="M94" s="169"/>
      <c r="N94" s="61"/>
    </row>
    <row r="95" spans="1:14" ht="11.25">
      <c r="A95" s="59"/>
      <c r="B95" s="273"/>
      <c r="C95" s="277" t="s">
        <v>172</v>
      </c>
      <c r="D95" s="278" t="s">
        <v>173</v>
      </c>
      <c r="E95" s="279"/>
      <c r="F95" s="275"/>
      <c r="G95" s="217"/>
      <c r="H95" s="465"/>
      <c r="I95" s="1309"/>
      <c r="J95" s="1310"/>
      <c r="K95" s="1309"/>
      <c r="L95" s="1310"/>
      <c r="M95" s="169"/>
      <c r="N95" s="61"/>
    </row>
    <row r="96" spans="1:14" ht="11.25">
      <c r="A96" s="59"/>
      <c r="B96" s="273">
        <v>27</v>
      </c>
      <c r="C96" s="274" t="s">
        <v>52</v>
      </c>
      <c r="D96" s="1321" t="s">
        <v>289</v>
      </c>
      <c r="E96" s="1322"/>
      <c r="F96" s="275"/>
      <c r="G96" s="217">
        <f>SUM(G97:G107)</f>
        <v>0</v>
      </c>
      <c r="H96" s="466">
        <f>SUM(H97:H107)</f>
        <v>0</v>
      </c>
      <c r="I96" s="1309">
        <f>SUM(I97:J107)</f>
        <v>0</v>
      </c>
      <c r="J96" s="1329"/>
      <c r="K96" s="1309">
        <f>SUM(K97:L107)</f>
        <v>0</v>
      </c>
      <c r="L96" s="1329"/>
      <c r="M96" s="169"/>
      <c r="N96" s="61"/>
    </row>
    <row r="97" spans="1:14" ht="11.25">
      <c r="A97" s="59"/>
      <c r="B97" s="273"/>
      <c r="C97" s="277" t="s">
        <v>174</v>
      </c>
      <c r="D97" s="1307" t="s">
        <v>175</v>
      </c>
      <c r="E97" s="1308"/>
      <c r="F97" s="275"/>
      <c r="G97" s="217"/>
      <c r="H97" s="465"/>
      <c r="I97" s="1309"/>
      <c r="J97" s="1310"/>
      <c r="K97" s="1309"/>
      <c r="L97" s="1310"/>
      <c r="M97" s="169"/>
      <c r="N97" s="61"/>
    </row>
    <row r="98" spans="1:14" ht="11.25">
      <c r="A98" s="59"/>
      <c r="B98" s="273"/>
      <c r="C98" s="277" t="s">
        <v>176</v>
      </c>
      <c r="D98" s="278" t="s">
        <v>177</v>
      </c>
      <c r="E98" s="279"/>
      <c r="F98" s="275"/>
      <c r="G98" s="217"/>
      <c r="H98" s="465"/>
      <c r="I98" s="1309"/>
      <c r="J98" s="1310"/>
      <c r="K98" s="1309"/>
      <c r="L98" s="1310"/>
      <c r="M98" s="169"/>
      <c r="N98" s="61"/>
    </row>
    <row r="99" spans="1:14" ht="11.25">
      <c r="A99" s="59"/>
      <c r="B99" s="273"/>
      <c r="C99" s="277" t="s">
        <v>178</v>
      </c>
      <c r="D99" s="278" t="s">
        <v>179</v>
      </c>
      <c r="E99" s="279"/>
      <c r="F99" s="275"/>
      <c r="G99" s="217"/>
      <c r="H99" s="465"/>
      <c r="I99" s="1309"/>
      <c r="J99" s="1310"/>
      <c r="K99" s="1309"/>
      <c r="L99" s="1310"/>
      <c r="M99" s="169"/>
      <c r="N99" s="61"/>
    </row>
    <row r="100" spans="1:14" ht="11.25">
      <c r="A100" s="59"/>
      <c r="B100" s="273"/>
      <c r="C100" s="277" t="s">
        <v>180</v>
      </c>
      <c r="D100" s="278" t="s">
        <v>181</v>
      </c>
      <c r="E100" s="279"/>
      <c r="F100" s="275"/>
      <c r="G100" s="217"/>
      <c r="H100" s="465"/>
      <c r="I100" s="1309"/>
      <c r="J100" s="1310"/>
      <c r="K100" s="1309"/>
      <c r="L100" s="1310"/>
      <c r="M100" s="169"/>
      <c r="N100" s="61"/>
    </row>
    <row r="101" spans="1:14" ht="11.25">
      <c r="A101" s="59"/>
      <c r="B101" s="273"/>
      <c r="C101" s="277" t="s">
        <v>182</v>
      </c>
      <c r="D101" s="278" t="s">
        <v>183</v>
      </c>
      <c r="E101" s="279"/>
      <c r="F101" s="275"/>
      <c r="G101" s="217"/>
      <c r="H101" s="332"/>
      <c r="I101" s="1309"/>
      <c r="J101" s="1310"/>
      <c r="K101" s="1309"/>
      <c r="L101" s="1310"/>
      <c r="M101" s="169"/>
      <c r="N101" s="61"/>
    </row>
    <row r="102" spans="1:14" ht="11.25">
      <c r="A102" s="59"/>
      <c r="B102" s="273"/>
      <c r="C102" s="277" t="s">
        <v>184</v>
      </c>
      <c r="D102" s="278" t="s">
        <v>185</v>
      </c>
      <c r="E102" s="279"/>
      <c r="F102" s="275"/>
      <c r="G102" s="217"/>
      <c r="H102" s="332"/>
      <c r="I102" s="1309" t="s">
        <v>290</v>
      </c>
      <c r="J102" s="1310"/>
      <c r="K102" s="1309"/>
      <c r="L102" s="1310"/>
      <c r="M102" s="169"/>
      <c r="N102" s="61"/>
    </row>
    <row r="103" spans="1:14" ht="11.25">
      <c r="A103" s="59"/>
      <c r="B103" s="273"/>
      <c r="C103" s="277" t="s">
        <v>186</v>
      </c>
      <c r="D103" s="278" t="s">
        <v>187</v>
      </c>
      <c r="E103" s="279" t="s">
        <v>290</v>
      </c>
      <c r="F103" s="275"/>
      <c r="G103" s="217"/>
      <c r="H103" s="332"/>
      <c r="I103" s="1309"/>
      <c r="J103" s="1310"/>
      <c r="K103" s="1309"/>
      <c r="L103" s="1310"/>
      <c r="M103" s="169"/>
      <c r="N103" s="61"/>
    </row>
    <row r="104" spans="1:14" ht="11.25">
      <c r="A104" s="59"/>
      <c r="B104" s="273"/>
      <c r="C104" s="277" t="s">
        <v>188</v>
      </c>
      <c r="D104" s="278" t="s">
        <v>189</v>
      </c>
      <c r="E104" s="279"/>
      <c r="F104" s="275"/>
      <c r="G104" s="217"/>
      <c r="H104" s="332"/>
      <c r="I104" s="1309"/>
      <c r="J104" s="1310"/>
      <c r="K104" s="1309"/>
      <c r="L104" s="1310"/>
      <c r="M104" s="169"/>
      <c r="N104" s="61"/>
    </row>
    <row r="105" spans="1:14" ht="11.25">
      <c r="A105" s="59"/>
      <c r="B105" s="273"/>
      <c r="C105" s="277" t="s">
        <v>190</v>
      </c>
      <c r="D105" s="278" t="s">
        <v>191</v>
      </c>
      <c r="E105" s="279"/>
      <c r="F105" s="275"/>
      <c r="G105" s="217"/>
      <c r="H105" s="332"/>
      <c r="I105" s="1309"/>
      <c r="J105" s="1310"/>
      <c r="K105" s="1309"/>
      <c r="L105" s="1310"/>
      <c r="M105" s="169"/>
      <c r="N105" s="61"/>
    </row>
    <row r="106" spans="1:14" ht="11.25">
      <c r="A106" s="59"/>
      <c r="B106" s="273"/>
      <c r="C106" s="277" t="s">
        <v>192</v>
      </c>
      <c r="D106" s="1307" t="s">
        <v>193</v>
      </c>
      <c r="E106" s="1308"/>
      <c r="F106" s="275"/>
      <c r="G106" s="217"/>
      <c r="H106" s="332"/>
      <c r="I106" s="1309"/>
      <c r="J106" s="1310"/>
      <c r="K106" s="1309"/>
      <c r="L106" s="1310"/>
      <c r="M106" s="169"/>
      <c r="N106" s="61"/>
    </row>
    <row r="107" spans="1:14" ht="11.25">
      <c r="A107" s="59"/>
      <c r="B107" s="273"/>
      <c r="C107" s="277" t="s">
        <v>194</v>
      </c>
      <c r="D107" s="278" t="s">
        <v>195</v>
      </c>
      <c r="E107" s="279"/>
      <c r="F107" s="275"/>
      <c r="G107" s="217"/>
      <c r="H107" s="332"/>
      <c r="I107" s="1309"/>
      <c r="J107" s="1310"/>
      <c r="K107" s="1309"/>
      <c r="L107" s="1310"/>
      <c r="M107" s="169"/>
      <c r="N107" s="61"/>
    </row>
    <row r="108" spans="1:14" ht="11.25">
      <c r="A108" s="59"/>
      <c r="B108" s="273">
        <v>28</v>
      </c>
      <c r="C108" s="274" t="s">
        <v>53</v>
      </c>
      <c r="D108" s="1321" t="s">
        <v>196</v>
      </c>
      <c r="E108" s="1322"/>
      <c r="F108" s="275"/>
      <c r="G108" s="217">
        <f>SUM(G109:G116)</f>
        <v>0</v>
      </c>
      <c r="H108" s="371">
        <f>SUM(H109:H116)</f>
        <v>0</v>
      </c>
      <c r="I108" s="1309">
        <f>I109+I110+I111+I113+I114+I115+I116</f>
        <v>500</v>
      </c>
      <c r="J108" s="1329"/>
      <c r="K108" s="1309">
        <f>K109+K110+K111+K113+K114+K115+K116</f>
        <v>500</v>
      </c>
      <c r="L108" s="1329"/>
      <c r="M108" s="169"/>
      <c r="N108" s="61"/>
    </row>
    <row r="109" spans="1:14" ht="11.25">
      <c r="A109" s="59"/>
      <c r="B109" s="273"/>
      <c r="C109" s="277" t="s">
        <v>133</v>
      </c>
      <c r="D109" s="1307" t="s">
        <v>139</v>
      </c>
      <c r="E109" s="1308"/>
      <c r="F109" s="275"/>
      <c r="G109" s="217"/>
      <c r="H109" s="332"/>
      <c r="I109" s="1309"/>
      <c r="J109" s="1310"/>
      <c r="K109" s="1309"/>
      <c r="L109" s="1310"/>
      <c r="M109" s="169"/>
      <c r="N109" s="61"/>
    </row>
    <row r="110" spans="1:14" ht="11.25">
      <c r="A110" s="59"/>
      <c r="B110" s="273"/>
      <c r="C110" s="277" t="s">
        <v>134</v>
      </c>
      <c r="D110" s="1307" t="s">
        <v>197</v>
      </c>
      <c r="E110" s="1308"/>
      <c r="F110" s="275"/>
      <c r="G110" s="217"/>
      <c r="H110" s="332"/>
      <c r="I110" s="1309">
        <v>500</v>
      </c>
      <c r="J110" s="1310"/>
      <c r="K110" s="1309">
        <v>500</v>
      </c>
      <c r="L110" s="1310"/>
      <c r="M110" s="169"/>
      <c r="N110" s="61"/>
    </row>
    <row r="111" spans="1:14" ht="11.25">
      <c r="A111" s="59"/>
      <c r="B111" s="273"/>
      <c r="C111" s="277" t="s">
        <v>135</v>
      </c>
      <c r="D111" s="1307" t="s">
        <v>140</v>
      </c>
      <c r="E111" s="1308"/>
      <c r="F111" s="275"/>
      <c r="G111" s="217"/>
      <c r="H111" s="465"/>
      <c r="I111" s="1309"/>
      <c r="J111" s="1310"/>
      <c r="K111" s="1309"/>
      <c r="L111" s="1310"/>
      <c r="M111" s="169"/>
      <c r="N111" s="61"/>
    </row>
    <row r="112" spans="1:14" ht="11.25">
      <c r="A112" s="59"/>
      <c r="B112" s="273"/>
      <c r="C112" s="277" t="s">
        <v>198</v>
      </c>
      <c r="D112" s="278" t="s">
        <v>199</v>
      </c>
      <c r="E112" s="279"/>
      <c r="F112" s="275"/>
      <c r="G112" s="217"/>
      <c r="H112" s="465"/>
      <c r="I112" s="1309"/>
      <c r="J112" s="1310"/>
      <c r="K112" s="1309"/>
      <c r="L112" s="1310"/>
      <c r="M112" s="169"/>
      <c r="N112" s="61"/>
    </row>
    <row r="113" spans="1:14" ht="11.25">
      <c r="A113" s="59"/>
      <c r="B113" s="273"/>
      <c r="C113" s="277" t="s">
        <v>200</v>
      </c>
      <c r="D113" s="1307" t="s">
        <v>141</v>
      </c>
      <c r="E113" s="1308"/>
      <c r="F113" s="275"/>
      <c r="G113" s="217"/>
      <c r="H113" s="465"/>
      <c r="I113" s="1309"/>
      <c r="J113" s="1310"/>
      <c r="K113" s="1309"/>
      <c r="L113" s="1310"/>
      <c r="M113" s="169"/>
      <c r="N113" s="61"/>
    </row>
    <row r="114" spans="1:14" ht="11.25">
      <c r="A114" s="59"/>
      <c r="B114" s="273"/>
      <c r="C114" s="277" t="s">
        <v>136</v>
      </c>
      <c r="D114" s="1307" t="s">
        <v>201</v>
      </c>
      <c r="E114" s="1308"/>
      <c r="F114" s="275"/>
      <c r="G114" s="217"/>
      <c r="H114" s="465"/>
      <c r="I114" s="1309"/>
      <c r="J114" s="1310"/>
      <c r="K114" s="1309"/>
      <c r="L114" s="1310"/>
      <c r="M114" s="169"/>
      <c r="N114" s="61"/>
    </row>
    <row r="115" spans="1:14" ht="11.25">
      <c r="A115" s="59"/>
      <c r="B115" s="273"/>
      <c r="C115" s="277" t="s">
        <v>137</v>
      </c>
      <c r="D115" s="1307" t="s">
        <v>202</v>
      </c>
      <c r="E115" s="1308"/>
      <c r="F115" s="275"/>
      <c r="G115" s="217"/>
      <c r="H115" s="465"/>
      <c r="I115" s="1309"/>
      <c r="J115" s="1310"/>
      <c r="K115" s="1309"/>
      <c r="L115" s="1310"/>
      <c r="M115" s="169"/>
      <c r="N115" s="61"/>
    </row>
    <row r="116" spans="1:14" ht="11.25">
      <c r="A116" s="59"/>
      <c r="B116" s="273"/>
      <c r="C116" s="277" t="s">
        <v>138</v>
      </c>
      <c r="D116" s="1307" t="s">
        <v>203</v>
      </c>
      <c r="E116" s="1308"/>
      <c r="F116" s="275"/>
      <c r="G116" s="217"/>
      <c r="H116" s="465"/>
      <c r="I116" s="1309"/>
      <c r="J116" s="1310"/>
      <c r="K116" s="1309"/>
      <c r="L116" s="1310"/>
      <c r="M116" s="169"/>
      <c r="N116" s="61"/>
    </row>
    <row r="117" spans="1:14" ht="11.25">
      <c r="A117" s="59"/>
      <c r="B117" s="273">
        <v>29</v>
      </c>
      <c r="C117" s="274" t="s">
        <v>54</v>
      </c>
      <c r="D117" s="1321" t="s">
        <v>142</v>
      </c>
      <c r="E117" s="1322"/>
      <c r="F117" s="275"/>
      <c r="G117" s="217">
        <f>SUM(G119:G125)</f>
        <v>0</v>
      </c>
      <c r="H117" s="466">
        <f>H122+H123</f>
        <v>1000</v>
      </c>
      <c r="I117" s="1309">
        <f>I119+I120+I121+I122+I123+I124+I125</f>
        <v>2000</v>
      </c>
      <c r="J117" s="1329"/>
      <c r="K117" s="1309">
        <f>K119+K120+K121+K122+K123+K124+K125</f>
        <v>2000</v>
      </c>
      <c r="L117" s="1329"/>
      <c r="M117" s="169"/>
      <c r="N117" s="61"/>
    </row>
    <row r="118" spans="1:14" ht="11.25">
      <c r="A118" s="59"/>
      <c r="B118" s="284"/>
      <c r="C118" s="277" t="s">
        <v>204</v>
      </c>
      <c r="D118" s="278" t="s">
        <v>205</v>
      </c>
      <c r="E118" s="279"/>
      <c r="F118" s="275"/>
      <c r="G118" s="217"/>
      <c r="H118" s="467"/>
      <c r="I118" s="1309"/>
      <c r="J118" s="1310"/>
      <c r="K118" s="1309"/>
      <c r="L118" s="1310"/>
      <c r="M118" s="169"/>
      <c r="N118" s="61"/>
    </row>
    <row r="119" spans="1:14" ht="11.25">
      <c r="A119" s="59"/>
      <c r="B119" s="273"/>
      <c r="C119" s="277" t="s">
        <v>206</v>
      </c>
      <c r="D119" s="1307" t="s">
        <v>143</v>
      </c>
      <c r="E119" s="1308"/>
      <c r="F119" s="275"/>
      <c r="G119" s="217"/>
      <c r="H119" s="465"/>
      <c r="I119" s="1309"/>
      <c r="J119" s="1310"/>
      <c r="K119" s="1309"/>
      <c r="L119" s="1310"/>
      <c r="M119" s="169"/>
      <c r="N119" s="61"/>
    </row>
    <row r="120" spans="1:14" ht="11.25">
      <c r="A120" s="59"/>
      <c r="B120" s="273"/>
      <c r="C120" s="277" t="s">
        <v>207</v>
      </c>
      <c r="D120" s="1307" t="s">
        <v>208</v>
      </c>
      <c r="E120" s="1308"/>
      <c r="F120" s="275"/>
      <c r="G120" s="217"/>
      <c r="H120" s="465"/>
      <c r="I120" s="1309"/>
      <c r="J120" s="1310"/>
      <c r="K120" s="1309"/>
      <c r="L120" s="1310"/>
      <c r="M120" s="169"/>
      <c r="N120" s="61"/>
    </row>
    <row r="121" spans="1:14" ht="11.25">
      <c r="A121" s="59"/>
      <c r="B121" s="273"/>
      <c r="C121" s="277" t="s">
        <v>209</v>
      </c>
      <c r="D121" s="1307" t="s">
        <v>144</v>
      </c>
      <c r="E121" s="1308"/>
      <c r="F121" s="275"/>
      <c r="G121" s="217"/>
      <c r="H121" s="465"/>
      <c r="I121" s="1309"/>
      <c r="J121" s="1310"/>
      <c r="K121" s="1309"/>
      <c r="L121" s="1310"/>
      <c r="M121" s="169"/>
      <c r="N121" s="61"/>
    </row>
    <row r="122" spans="1:14" ht="11.25">
      <c r="A122" s="59"/>
      <c r="B122" s="273"/>
      <c r="C122" s="277" t="s">
        <v>210</v>
      </c>
      <c r="D122" s="1307" t="s">
        <v>145</v>
      </c>
      <c r="E122" s="1308"/>
      <c r="F122" s="275"/>
      <c r="G122" s="217"/>
      <c r="H122" s="465">
        <v>500</v>
      </c>
      <c r="I122" s="1309">
        <v>500</v>
      </c>
      <c r="J122" s="1310"/>
      <c r="K122" s="1309">
        <v>500</v>
      </c>
      <c r="L122" s="1310"/>
      <c r="M122" s="169"/>
      <c r="N122" s="61"/>
    </row>
    <row r="123" spans="1:14" ht="11.25">
      <c r="A123" s="59"/>
      <c r="B123" s="273"/>
      <c r="C123" s="277" t="s">
        <v>211</v>
      </c>
      <c r="D123" s="1307" t="s">
        <v>146</v>
      </c>
      <c r="E123" s="1308"/>
      <c r="F123" s="275"/>
      <c r="G123" s="217"/>
      <c r="H123" s="465">
        <v>500</v>
      </c>
      <c r="I123" s="1309">
        <v>1500</v>
      </c>
      <c r="J123" s="1310"/>
      <c r="K123" s="1309">
        <v>1500</v>
      </c>
      <c r="L123" s="1310"/>
      <c r="M123" s="169"/>
      <c r="N123" s="61"/>
    </row>
    <row r="124" spans="1:14" ht="11.25">
      <c r="A124" s="59"/>
      <c r="B124" s="273"/>
      <c r="C124" s="277" t="s">
        <v>212</v>
      </c>
      <c r="D124" s="1320" t="s">
        <v>147</v>
      </c>
      <c r="E124" s="1320"/>
      <c r="F124" s="289"/>
      <c r="G124" s="217"/>
      <c r="H124" s="465"/>
      <c r="I124" s="1309"/>
      <c r="J124" s="1310"/>
      <c r="K124" s="1309"/>
      <c r="L124" s="1310"/>
      <c r="M124" s="169"/>
      <c r="N124" s="61"/>
    </row>
    <row r="125" spans="1:14" ht="11.25">
      <c r="A125" s="59"/>
      <c r="B125" s="273"/>
      <c r="C125" s="277" t="s">
        <v>213</v>
      </c>
      <c r="D125" s="114" t="s">
        <v>214</v>
      </c>
      <c r="E125" s="114"/>
      <c r="F125" s="289"/>
      <c r="G125" s="217"/>
      <c r="H125" s="465"/>
      <c r="I125" s="1309"/>
      <c r="J125" s="1310"/>
      <c r="K125" s="1309"/>
      <c r="L125" s="1310"/>
      <c r="M125" s="169"/>
      <c r="N125" s="61"/>
    </row>
    <row r="126" spans="1:14" ht="11.25">
      <c r="A126" s="59"/>
      <c r="B126" s="273"/>
      <c r="C126" s="468" t="s">
        <v>293</v>
      </c>
      <c r="D126" s="105" t="s">
        <v>294</v>
      </c>
      <c r="E126" s="308"/>
      <c r="F126" s="289"/>
      <c r="G126" s="217"/>
      <c r="H126" s="466">
        <f>SUM(H127:H127)</f>
        <v>0</v>
      </c>
      <c r="I126" s="281"/>
      <c r="J126" s="282"/>
      <c r="K126" s="281"/>
      <c r="L126" s="282"/>
      <c r="M126" s="169"/>
      <c r="N126" s="61"/>
    </row>
    <row r="127" spans="1:14" ht="11.25">
      <c r="A127" s="59"/>
      <c r="B127" s="273"/>
      <c r="C127" s="469" t="s">
        <v>295</v>
      </c>
      <c r="D127" s="309" t="s">
        <v>298</v>
      </c>
      <c r="E127" s="32"/>
      <c r="F127" s="289"/>
      <c r="G127" s="217"/>
      <c r="H127" s="465"/>
      <c r="I127" s="281"/>
      <c r="J127" s="282"/>
      <c r="K127" s="281"/>
      <c r="L127" s="282"/>
      <c r="M127" s="169"/>
      <c r="N127" s="61"/>
    </row>
    <row r="128" spans="1:14" ht="11.25">
      <c r="A128" s="59"/>
      <c r="B128" s="273">
        <v>30</v>
      </c>
      <c r="C128" s="274" t="s">
        <v>55</v>
      </c>
      <c r="D128" s="1321" t="s">
        <v>215</v>
      </c>
      <c r="E128" s="1322"/>
      <c r="F128" s="275"/>
      <c r="G128" s="217">
        <f>SUM(G129:G130)</f>
        <v>0</v>
      </c>
      <c r="H128" s="466">
        <f>SUM(H129:H130)</f>
        <v>0</v>
      </c>
      <c r="I128" s="1309">
        <f>I129+I130</f>
        <v>0</v>
      </c>
      <c r="J128" s="1329"/>
      <c r="K128" s="1309">
        <f>K129+K130</f>
        <v>0</v>
      </c>
      <c r="L128" s="1329"/>
      <c r="M128" s="169"/>
      <c r="N128" s="61"/>
    </row>
    <row r="129" spans="1:14" ht="11.25">
      <c r="A129" s="59"/>
      <c r="B129" s="273"/>
      <c r="C129" s="277" t="s">
        <v>148</v>
      </c>
      <c r="D129" s="1307" t="s">
        <v>216</v>
      </c>
      <c r="E129" s="1308"/>
      <c r="F129" s="275"/>
      <c r="G129" s="217"/>
      <c r="H129" s="465"/>
      <c r="I129" s="1309"/>
      <c r="J129" s="1310"/>
      <c r="K129" s="1309"/>
      <c r="L129" s="1310"/>
      <c r="M129" s="169"/>
      <c r="N129" s="61"/>
    </row>
    <row r="130" spans="1:14" ht="11.25">
      <c r="A130" s="59"/>
      <c r="B130" s="273"/>
      <c r="C130" s="277" t="s">
        <v>149</v>
      </c>
      <c r="D130" s="1307" t="s">
        <v>217</v>
      </c>
      <c r="E130" s="1308"/>
      <c r="F130" s="275"/>
      <c r="G130" s="217"/>
      <c r="H130" s="465"/>
      <c r="I130" s="1309"/>
      <c r="J130" s="1310"/>
      <c r="K130" s="1309"/>
      <c r="L130" s="1310"/>
      <c r="M130" s="169"/>
      <c r="N130" s="61"/>
    </row>
    <row r="131" spans="1:14" ht="11.25">
      <c r="A131" s="59"/>
      <c r="B131" s="273"/>
      <c r="C131" s="274" t="s">
        <v>219</v>
      </c>
      <c r="D131" s="1321" t="s">
        <v>218</v>
      </c>
      <c r="E131" s="1322"/>
      <c r="F131" s="287"/>
      <c r="G131" s="288"/>
      <c r="H131" s="481"/>
      <c r="I131" s="1330"/>
      <c r="J131" s="1326"/>
      <c r="K131" s="1330"/>
      <c r="L131" s="1326"/>
      <c r="M131" s="169"/>
      <c r="N131" s="61"/>
    </row>
    <row r="132" spans="1:14" ht="13.5" customHeight="1">
      <c r="A132" s="59"/>
      <c r="B132" s="273">
        <v>32</v>
      </c>
      <c r="C132" s="274" t="s">
        <v>56</v>
      </c>
      <c r="D132" s="1321" t="s">
        <v>150</v>
      </c>
      <c r="E132" s="1322"/>
      <c r="F132" s="275"/>
      <c r="G132" s="217">
        <f>SUM(G133:G137)</f>
        <v>0</v>
      </c>
      <c r="H132" s="466">
        <f>SUM(H133:H137)</f>
        <v>0</v>
      </c>
      <c r="I132" s="1309">
        <f>I133+I134+I135+I136+I137</f>
        <v>0</v>
      </c>
      <c r="J132" s="1329"/>
      <c r="K132" s="1309">
        <f>K133+K134+K135+K136+K137</f>
        <v>0</v>
      </c>
      <c r="L132" s="1329"/>
      <c r="M132" s="169"/>
      <c r="N132" s="61"/>
    </row>
    <row r="133" spans="1:14" ht="13.5" customHeight="1">
      <c r="A133" s="59"/>
      <c r="B133" s="273"/>
      <c r="C133" s="277" t="s">
        <v>151</v>
      </c>
      <c r="D133" s="1307" t="s">
        <v>153</v>
      </c>
      <c r="E133" s="1308"/>
      <c r="F133" s="275"/>
      <c r="G133" s="217"/>
      <c r="H133" s="465"/>
      <c r="I133" s="1309"/>
      <c r="J133" s="1310"/>
      <c r="K133" s="1309"/>
      <c r="L133" s="1310"/>
      <c r="M133" s="169"/>
      <c r="N133" s="61"/>
    </row>
    <row r="134" spans="1:14" ht="13.5" customHeight="1">
      <c r="A134" s="59"/>
      <c r="B134" s="273"/>
      <c r="C134" s="277" t="s">
        <v>220</v>
      </c>
      <c r="D134" s="1307" t="s">
        <v>221</v>
      </c>
      <c r="E134" s="1308"/>
      <c r="F134" s="275"/>
      <c r="G134" s="217"/>
      <c r="H134" s="465"/>
      <c r="I134" s="1309"/>
      <c r="J134" s="1310"/>
      <c r="K134" s="1309"/>
      <c r="L134" s="1310"/>
      <c r="M134" s="169"/>
      <c r="N134" s="61"/>
    </row>
    <row r="135" spans="1:14" ht="13.5" customHeight="1">
      <c r="A135" s="59"/>
      <c r="B135" s="273"/>
      <c r="C135" s="277" t="s">
        <v>222</v>
      </c>
      <c r="D135" s="1307" t="s">
        <v>223</v>
      </c>
      <c r="E135" s="1308"/>
      <c r="F135" s="275"/>
      <c r="G135" s="217"/>
      <c r="H135" s="465"/>
      <c r="I135" s="1309"/>
      <c r="J135" s="1310"/>
      <c r="K135" s="1309"/>
      <c r="L135" s="1310"/>
      <c r="M135" s="169"/>
      <c r="N135" s="61"/>
    </row>
    <row r="136" spans="1:14" ht="13.5" customHeight="1">
      <c r="A136" s="59"/>
      <c r="B136" s="273"/>
      <c r="C136" s="277" t="s">
        <v>224</v>
      </c>
      <c r="D136" s="1318" t="s">
        <v>225</v>
      </c>
      <c r="E136" s="1319"/>
      <c r="F136" s="289"/>
      <c r="G136" s="217"/>
      <c r="H136" s="465"/>
      <c r="I136" s="1309"/>
      <c r="J136" s="1310"/>
      <c r="K136" s="1309"/>
      <c r="L136" s="1310"/>
      <c r="M136" s="169"/>
      <c r="N136" s="61"/>
    </row>
    <row r="137" spans="1:14" ht="13.5" customHeight="1">
      <c r="A137" s="59"/>
      <c r="B137" s="273"/>
      <c r="C137" s="277" t="s">
        <v>226</v>
      </c>
      <c r="D137" s="1320" t="s">
        <v>227</v>
      </c>
      <c r="E137" s="1320"/>
      <c r="F137" s="289"/>
      <c r="G137" s="217"/>
      <c r="H137" s="471"/>
      <c r="I137" s="1305"/>
      <c r="J137" s="1305"/>
      <c r="K137" s="1311"/>
      <c r="L137" s="1310"/>
      <c r="M137" s="169"/>
      <c r="N137" s="61"/>
    </row>
    <row r="138" spans="1:14" s="286" customFormat="1" ht="13.5" customHeight="1">
      <c r="A138" s="291"/>
      <c r="B138" s="273"/>
      <c r="C138" s="274" t="s">
        <v>69</v>
      </c>
      <c r="D138" s="1321" t="s">
        <v>228</v>
      </c>
      <c r="E138" s="1322"/>
      <c r="F138" s="287"/>
      <c r="G138" s="292">
        <f>SUM(G139:G144)</f>
        <v>0</v>
      </c>
      <c r="H138" s="473"/>
      <c r="I138" s="1323">
        <f>SUM(I139:J144)</f>
        <v>0</v>
      </c>
      <c r="J138" s="1324"/>
      <c r="K138" s="1325">
        <f>SUM(K139:L144)</f>
        <v>0</v>
      </c>
      <c r="L138" s="1326"/>
      <c r="M138" s="294"/>
      <c r="N138" s="295"/>
    </row>
    <row r="139" spans="1:14" ht="13.5" customHeight="1">
      <c r="A139" s="59"/>
      <c r="B139" s="273"/>
      <c r="C139" s="277" t="s">
        <v>152</v>
      </c>
      <c r="D139" s="1307" t="s">
        <v>229</v>
      </c>
      <c r="E139" s="1308"/>
      <c r="F139" s="275"/>
      <c r="G139" s="296"/>
      <c r="H139" s="475"/>
      <c r="I139" s="1327"/>
      <c r="J139" s="1328"/>
      <c r="K139" s="1311"/>
      <c r="L139" s="1310"/>
      <c r="M139" s="169"/>
      <c r="N139" s="61"/>
    </row>
    <row r="140" spans="1:14" ht="13.5" customHeight="1">
      <c r="A140" s="59"/>
      <c r="B140" s="273"/>
      <c r="C140" s="277" t="s">
        <v>230</v>
      </c>
      <c r="D140" s="1307" t="s">
        <v>231</v>
      </c>
      <c r="E140" s="1308"/>
      <c r="F140" s="275"/>
      <c r="G140" s="217"/>
      <c r="H140" s="476"/>
      <c r="I140" s="1309"/>
      <c r="J140" s="1310"/>
      <c r="K140" s="1311"/>
      <c r="L140" s="1310"/>
      <c r="M140" s="169"/>
      <c r="N140" s="61"/>
    </row>
    <row r="141" spans="1:14" ht="13.5" customHeight="1">
      <c r="A141" s="59"/>
      <c r="B141" s="273"/>
      <c r="C141" s="277" t="s">
        <v>232</v>
      </c>
      <c r="D141" s="278" t="s">
        <v>233</v>
      </c>
      <c r="E141" s="279"/>
      <c r="F141" s="275"/>
      <c r="G141" s="217"/>
      <c r="H141" s="465"/>
      <c r="I141" s="1309"/>
      <c r="J141" s="1310"/>
      <c r="K141" s="1311"/>
      <c r="L141" s="1310"/>
      <c r="M141" s="169"/>
      <c r="N141" s="61"/>
    </row>
    <row r="142" spans="1:14" ht="13.5" customHeight="1">
      <c r="A142" s="59"/>
      <c r="B142" s="273"/>
      <c r="C142" s="277" t="s">
        <v>234</v>
      </c>
      <c r="D142" s="278" t="s">
        <v>235</v>
      </c>
      <c r="E142" s="279"/>
      <c r="F142" s="275"/>
      <c r="G142" s="217"/>
      <c r="H142" s="465"/>
      <c r="I142" s="1312"/>
      <c r="J142" s="1313"/>
      <c r="K142" s="1311"/>
      <c r="L142" s="1310"/>
      <c r="M142" s="169"/>
      <c r="N142" s="61"/>
    </row>
    <row r="143" spans="1:14" ht="13.5" customHeight="1">
      <c r="A143" s="59"/>
      <c r="B143" s="273"/>
      <c r="C143" s="285" t="s">
        <v>236</v>
      </c>
      <c r="D143" s="1304" t="s">
        <v>154</v>
      </c>
      <c r="E143" s="1304"/>
      <c r="F143" s="298"/>
      <c r="G143" s="299"/>
      <c r="H143" s="478"/>
      <c r="I143" s="1305"/>
      <c r="J143" s="1305"/>
      <c r="K143" s="1306"/>
      <c r="L143" s="1305"/>
      <c r="M143" s="60"/>
      <c r="N143" s="61"/>
    </row>
    <row r="144" spans="1:14" ht="13.5" customHeight="1">
      <c r="A144" s="59"/>
      <c r="B144" s="273"/>
      <c r="C144" s="234" t="s">
        <v>237</v>
      </c>
      <c r="D144" s="9" t="s">
        <v>238</v>
      </c>
      <c r="E144" s="300"/>
      <c r="F144" s="298"/>
      <c r="G144" s="299"/>
      <c r="H144" s="480"/>
      <c r="I144" s="1314"/>
      <c r="J144" s="1315"/>
      <c r="K144" s="1314"/>
      <c r="L144" s="1315"/>
      <c r="M144" s="60"/>
      <c r="N144" s="61"/>
    </row>
    <row r="145" spans="1:14" s="286" customFormat="1" ht="13.5" customHeight="1">
      <c r="A145" s="291"/>
      <c r="B145" s="302"/>
      <c r="C145" s="303" t="s">
        <v>70</v>
      </c>
      <c r="D145" s="304" t="s">
        <v>262</v>
      </c>
      <c r="E145" s="305"/>
      <c r="F145" s="287"/>
      <c r="G145" s="288">
        <f>SUM(G146:G148)</f>
        <v>0</v>
      </c>
      <c r="H145" s="481">
        <f>SUM(H146:H148)</f>
        <v>0</v>
      </c>
      <c r="I145" s="1316">
        <f>SUM(I146:J148)</f>
        <v>0</v>
      </c>
      <c r="J145" s="1317"/>
      <c r="K145" s="1316">
        <f>SUM(K146:L148)</f>
        <v>0</v>
      </c>
      <c r="L145" s="1317"/>
      <c r="M145" s="306"/>
      <c r="N145" s="295"/>
    </row>
    <row r="146" spans="1:14" ht="13.5" customHeight="1">
      <c r="A146" s="59"/>
      <c r="B146" s="302"/>
      <c r="C146" s="307" t="s">
        <v>239</v>
      </c>
      <c r="D146" s="308" t="s">
        <v>240</v>
      </c>
      <c r="E146" s="309"/>
      <c r="F146" s="275"/>
      <c r="G146" s="217"/>
      <c r="H146" s="465"/>
      <c r="I146" s="1300"/>
      <c r="J146" s="1301"/>
      <c r="K146" s="1300"/>
      <c r="L146" s="1301"/>
      <c r="M146" s="60"/>
      <c r="N146" s="61"/>
    </row>
    <row r="147" spans="1:14" ht="13.5" customHeight="1">
      <c r="A147" s="59"/>
      <c r="B147" s="302"/>
      <c r="C147" s="307" t="s">
        <v>241</v>
      </c>
      <c r="D147" s="308" t="s">
        <v>242</v>
      </c>
      <c r="E147" s="309"/>
      <c r="F147" s="275"/>
      <c r="G147" s="217"/>
      <c r="H147" s="465"/>
      <c r="I147" s="1300"/>
      <c r="J147" s="1301"/>
      <c r="K147" s="1300"/>
      <c r="L147" s="1301"/>
      <c r="M147" s="60"/>
      <c r="N147" s="61"/>
    </row>
    <row r="148" spans="1:14" ht="13.5" customHeight="1" thickBot="1">
      <c r="A148" s="59"/>
      <c r="B148" s="310"/>
      <c r="C148" s="311" t="s">
        <v>243</v>
      </c>
      <c r="D148" s="312" t="s">
        <v>244</v>
      </c>
      <c r="E148" s="300"/>
      <c r="F148" s="313"/>
      <c r="G148" s="211"/>
      <c r="H148" s="530"/>
      <c r="I148" s="1296"/>
      <c r="J148" s="1297"/>
      <c r="K148" s="1296"/>
      <c r="L148" s="1297"/>
      <c r="M148" s="60"/>
      <c r="N148" s="61"/>
    </row>
    <row r="149" spans="1:14" ht="12" thickBot="1">
      <c r="A149" s="59"/>
      <c r="B149" s="179">
        <v>33</v>
      </c>
      <c r="C149" s="315" t="s">
        <v>57</v>
      </c>
      <c r="D149" s="316" t="s">
        <v>58</v>
      </c>
      <c r="E149" s="223"/>
      <c r="F149" s="224"/>
      <c r="G149" s="205">
        <f>SUM(G150:G155)</f>
        <v>0</v>
      </c>
      <c r="H149" s="484">
        <f>SUM(H150:H155)</f>
        <v>0</v>
      </c>
      <c r="I149" s="1298">
        <f>SUM(I150:I155)</f>
        <v>0</v>
      </c>
      <c r="J149" s="1299"/>
      <c r="K149" s="1298">
        <f>SUM(K150:K155)</f>
        <v>0</v>
      </c>
      <c r="L149" s="1299"/>
      <c r="M149" s="60"/>
      <c r="N149" s="61"/>
    </row>
    <row r="150" spans="1:14" s="326" customFormat="1" ht="11.25">
      <c r="A150" s="62"/>
      <c r="B150" s="318">
        <v>34</v>
      </c>
      <c r="C150" s="319" t="s">
        <v>92</v>
      </c>
      <c r="D150" s="320" t="s">
        <v>122</v>
      </c>
      <c r="E150" s="321"/>
      <c r="F150" s="322"/>
      <c r="G150" s="323"/>
      <c r="H150" s="323"/>
      <c r="I150" s="1302"/>
      <c r="J150" s="1303"/>
      <c r="K150" s="1302"/>
      <c r="L150" s="1303"/>
      <c r="M150" s="324"/>
      <c r="N150" s="325"/>
    </row>
    <row r="151" spans="1:14" s="326" customFormat="1" ht="11.25">
      <c r="A151" s="62"/>
      <c r="B151" s="327">
        <v>35</v>
      </c>
      <c r="C151" s="328" t="s">
        <v>93</v>
      </c>
      <c r="D151" s="329" t="s">
        <v>97</v>
      </c>
      <c r="E151" s="330"/>
      <c r="F151" s="331"/>
      <c r="G151" s="332"/>
      <c r="H151" s="332"/>
      <c r="I151" s="1294"/>
      <c r="J151" s="1295"/>
      <c r="K151" s="1294"/>
      <c r="L151" s="1295"/>
      <c r="M151" s="324"/>
      <c r="N151" s="325"/>
    </row>
    <row r="152" spans="1:14" s="326" customFormat="1" ht="11.25">
      <c r="A152" s="62"/>
      <c r="B152" s="327">
        <v>36</v>
      </c>
      <c r="C152" s="328" t="s">
        <v>94</v>
      </c>
      <c r="D152" s="329" t="s">
        <v>98</v>
      </c>
      <c r="E152" s="330"/>
      <c r="F152" s="331"/>
      <c r="G152" s="332"/>
      <c r="H152" s="332"/>
      <c r="I152" s="1294"/>
      <c r="J152" s="1295"/>
      <c r="K152" s="1294"/>
      <c r="L152" s="1295"/>
      <c r="M152" s="324"/>
      <c r="N152" s="325"/>
    </row>
    <row r="153" spans="1:14" s="326" customFormat="1" ht="11.25">
      <c r="A153" s="62"/>
      <c r="B153" s="327">
        <v>37</v>
      </c>
      <c r="C153" s="328" t="s">
        <v>95</v>
      </c>
      <c r="D153" s="329" t="s">
        <v>96</v>
      </c>
      <c r="E153" s="330"/>
      <c r="F153" s="331"/>
      <c r="G153" s="332"/>
      <c r="H153" s="332"/>
      <c r="I153" s="1294"/>
      <c r="J153" s="1295"/>
      <c r="K153" s="1294"/>
      <c r="L153" s="1295"/>
      <c r="M153" s="324"/>
      <c r="N153" s="325"/>
    </row>
    <row r="154" spans="1:14" s="326" customFormat="1" ht="11.25">
      <c r="A154" s="62"/>
      <c r="B154" s="327"/>
      <c r="C154" s="333" t="s">
        <v>160</v>
      </c>
      <c r="D154" s="329" t="s">
        <v>161</v>
      </c>
      <c r="E154" s="330"/>
      <c r="F154" s="331"/>
      <c r="G154" s="332"/>
      <c r="H154" s="332"/>
      <c r="I154" s="1294"/>
      <c r="J154" s="1295"/>
      <c r="K154" s="1294"/>
      <c r="L154" s="1295"/>
      <c r="M154" s="324"/>
      <c r="N154" s="325"/>
    </row>
    <row r="155" spans="1:14" s="326" customFormat="1" ht="11.25">
      <c r="A155" s="62"/>
      <c r="B155" s="327"/>
      <c r="C155" s="333" t="s">
        <v>162</v>
      </c>
      <c r="D155" s="329" t="s">
        <v>163</v>
      </c>
      <c r="E155" s="330"/>
      <c r="F155" s="331"/>
      <c r="G155" s="332"/>
      <c r="H155" s="332"/>
      <c r="I155" s="1294"/>
      <c r="J155" s="1295"/>
      <c r="K155" s="1294"/>
      <c r="L155" s="1295"/>
      <c r="M155" s="324"/>
      <c r="N155" s="325"/>
    </row>
    <row r="156" spans="1:14" ht="11.25">
      <c r="A156" s="59"/>
      <c r="B156" s="334"/>
      <c r="C156" s="335"/>
      <c r="D156" s="336"/>
      <c r="E156" s="337"/>
      <c r="F156" s="338"/>
      <c r="G156" s="339"/>
      <c r="H156" s="485"/>
      <c r="I156" s="1290"/>
      <c r="J156" s="1291"/>
      <c r="K156" s="1290"/>
      <c r="L156" s="1291"/>
      <c r="M156" s="60"/>
      <c r="N156" s="61"/>
    </row>
    <row r="157" spans="1:13" ht="11.25">
      <c r="A157" s="11"/>
      <c r="B157" s="341">
        <v>38</v>
      </c>
      <c r="C157" s="342" t="s">
        <v>59</v>
      </c>
      <c r="D157" s="343" t="s">
        <v>60</v>
      </c>
      <c r="E157" s="344"/>
      <c r="F157" s="345"/>
      <c r="G157" s="346">
        <f>SUM(G158:G170)</f>
        <v>0</v>
      </c>
      <c r="H157" s="487">
        <f>SUM(H158:H170)</f>
        <v>0</v>
      </c>
      <c r="I157" s="1292">
        <f>SUM(I158:I170)</f>
        <v>0</v>
      </c>
      <c r="J157" s="1293"/>
      <c r="K157" s="1292">
        <f>SUM(K158:K170)</f>
        <v>0</v>
      </c>
      <c r="L157" s="1293"/>
      <c r="M157" s="12"/>
    </row>
    <row r="158" spans="1:13" ht="11.25">
      <c r="A158" s="11"/>
      <c r="B158" s="348">
        <v>39</v>
      </c>
      <c r="C158" s="349" t="s">
        <v>73</v>
      </c>
      <c r="D158" s="350" t="s">
        <v>71</v>
      </c>
      <c r="E158" s="351"/>
      <c r="F158" s="352"/>
      <c r="G158" s="353"/>
      <c r="H158" s="489"/>
      <c r="I158" s="1288"/>
      <c r="J158" s="1289"/>
      <c r="K158" s="1288"/>
      <c r="L158" s="1289"/>
      <c r="M158" s="12"/>
    </row>
    <row r="159" spans="1:13" ht="11.25">
      <c r="A159" s="11"/>
      <c r="B159" s="348">
        <v>40</v>
      </c>
      <c r="C159" s="349" t="s">
        <v>74</v>
      </c>
      <c r="D159" s="350" t="s">
        <v>72</v>
      </c>
      <c r="E159" s="351"/>
      <c r="F159" s="352"/>
      <c r="G159" s="353"/>
      <c r="H159" s="353"/>
      <c r="I159" s="1288"/>
      <c r="J159" s="1289"/>
      <c r="K159" s="1288"/>
      <c r="L159" s="1289"/>
      <c r="M159" s="12"/>
    </row>
    <row r="160" spans="1:13" ht="11.25">
      <c r="A160" s="11"/>
      <c r="B160" s="348">
        <v>41</v>
      </c>
      <c r="C160" s="349" t="s">
        <v>75</v>
      </c>
      <c r="D160" s="350" t="s">
        <v>77</v>
      </c>
      <c r="E160" s="351"/>
      <c r="F160" s="352"/>
      <c r="G160" s="353"/>
      <c r="H160" s="353"/>
      <c r="I160" s="1288"/>
      <c r="J160" s="1289"/>
      <c r="K160" s="1288"/>
      <c r="L160" s="1289"/>
      <c r="M160" s="12"/>
    </row>
    <row r="161" spans="1:13" ht="11.25">
      <c r="A161" s="11"/>
      <c r="B161" s="348">
        <v>42</v>
      </c>
      <c r="C161" s="349" t="s">
        <v>76</v>
      </c>
      <c r="D161" s="350" t="s">
        <v>78</v>
      </c>
      <c r="E161" s="351"/>
      <c r="F161" s="352"/>
      <c r="G161" s="353"/>
      <c r="H161" s="353"/>
      <c r="I161" s="1288"/>
      <c r="J161" s="1289"/>
      <c r="K161" s="1288"/>
      <c r="L161" s="1289"/>
      <c r="M161" s="12"/>
    </row>
    <row r="162" spans="1:13" ht="11.25">
      <c r="A162" s="11"/>
      <c r="B162" s="348">
        <v>43</v>
      </c>
      <c r="C162" s="349" t="s">
        <v>245</v>
      </c>
      <c r="D162" s="1282" t="s">
        <v>246</v>
      </c>
      <c r="E162" s="1283"/>
      <c r="F162" s="352"/>
      <c r="G162" s="353"/>
      <c r="H162" s="353"/>
      <c r="I162" s="1288"/>
      <c r="J162" s="1289"/>
      <c r="K162" s="1278"/>
      <c r="L162" s="1279"/>
      <c r="M162" s="12"/>
    </row>
    <row r="163" spans="1:13" ht="11.25">
      <c r="A163" s="11"/>
      <c r="B163" s="348">
        <v>44</v>
      </c>
      <c r="C163" s="349" t="s">
        <v>247</v>
      </c>
      <c r="D163" s="1282" t="s">
        <v>248</v>
      </c>
      <c r="E163" s="1283"/>
      <c r="F163" s="352"/>
      <c r="G163" s="353"/>
      <c r="H163" s="353"/>
      <c r="I163" s="1288"/>
      <c r="J163" s="1289"/>
      <c r="K163" s="1278"/>
      <c r="L163" s="1279"/>
      <c r="M163" s="12"/>
    </row>
    <row r="164" spans="1:13" ht="11.25">
      <c r="A164" s="11"/>
      <c r="B164" s="348">
        <v>45</v>
      </c>
      <c r="C164" s="349" t="s">
        <v>249</v>
      </c>
      <c r="D164" s="1282" t="s">
        <v>250</v>
      </c>
      <c r="E164" s="1283"/>
      <c r="F164" s="352"/>
      <c r="G164" s="353"/>
      <c r="H164" s="353"/>
      <c r="I164" s="1288"/>
      <c r="J164" s="1289"/>
      <c r="K164" s="1278"/>
      <c r="L164" s="1279"/>
      <c r="M164" s="12"/>
    </row>
    <row r="165" spans="1:13" ht="11.25">
      <c r="A165" s="11"/>
      <c r="B165" s="348">
        <v>46</v>
      </c>
      <c r="C165" s="349" t="s">
        <v>251</v>
      </c>
      <c r="D165" s="1282" t="s">
        <v>252</v>
      </c>
      <c r="E165" s="1283"/>
      <c r="F165" s="352"/>
      <c r="G165" s="353"/>
      <c r="H165" s="353"/>
      <c r="I165" s="1288"/>
      <c r="J165" s="1289"/>
      <c r="K165" s="1278"/>
      <c r="L165" s="1279"/>
      <c r="M165" s="12"/>
    </row>
    <row r="166" spans="1:13" ht="11.25">
      <c r="A166" s="11"/>
      <c r="B166" s="348">
        <v>47</v>
      </c>
      <c r="C166" s="349" t="s">
        <v>253</v>
      </c>
      <c r="D166" s="1282" t="s">
        <v>254</v>
      </c>
      <c r="E166" s="1283"/>
      <c r="F166" s="352"/>
      <c r="G166" s="353"/>
      <c r="H166" s="353"/>
      <c r="I166" s="1288"/>
      <c r="J166" s="1289"/>
      <c r="K166" s="1278"/>
      <c r="L166" s="1279"/>
      <c r="M166" s="12"/>
    </row>
    <row r="167" spans="1:13" ht="11.25">
      <c r="A167" s="11"/>
      <c r="B167" s="348">
        <v>48</v>
      </c>
      <c r="C167" s="349" t="s">
        <v>255</v>
      </c>
      <c r="D167" s="1282" t="s">
        <v>256</v>
      </c>
      <c r="E167" s="1283"/>
      <c r="F167" s="352"/>
      <c r="G167" s="353"/>
      <c r="H167" s="353"/>
      <c r="I167" s="1288"/>
      <c r="J167" s="1289"/>
      <c r="K167" s="1278"/>
      <c r="L167" s="1279"/>
      <c r="M167" s="12"/>
    </row>
    <row r="168" spans="1:13" ht="11.25">
      <c r="A168" s="11"/>
      <c r="B168" s="348">
        <v>49</v>
      </c>
      <c r="C168" s="349" t="s">
        <v>257</v>
      </c>
      <c r="D168" s="1282" t="s">
        <v>258</v>
      </c>
      <c r="E168" s="1283"/>
      <c r="F168" s="352"/>
      <c r="G168" s="353"/>
      <c r="H168" s="353"/>
      <c r="I168" s="1288"/>
      <c r="J168" s="1289"/>
      <c r="K168" s="1278"/>
      <c r="L168" s="1279"/>
      <c r="M168" s="12"/>
    </row>
    <row r="169" spans="1:13" ht="11.25">
      <c r="A169" s="11"/>
      <c r="B169" s="348">
        <v>50</v>
      </c>
      <c r="C169" s="349" t="s">
        <v>259</v>
      </c>
      <c r="D169" s="1282" t="s">
        <v>260</v>
      </c>
      <c r="E169" s="1283"/>
      <c r="F169" s="352"/>
      <c r="G169" s="353"/>
      <c r="H169" s="353"/>
      <c r="I169" s="1278"/>
      <c r="J169" s="1279"/>
      <c r="K169" s="1278"/>
      <c r="L169" s="1279"/>
      <c r="M169" s="12"/>
    </row>
    <row r="170" spans="1:13" ht="11.25">
      <c r="A170" s="11"/>
      <c r="B170" s="356">
        <v>51</v>
      </c>
      <c r="C170" s="349" t="s">
        <v>263</v>
      </c>
      <c r="D170" s="1286" t="s">
        <v>261</v>
      </c>
      <c r="E170" s="1287"/>
      <c r="F170" s="352"/>
      <c r="G170" s="353"/>
      <c r="H170" s="353"/>
      <c r="I170" s="1288"/>
      <c r="J170" s="1289"/>
      <c r="K170" s="1278"/>
      <c r="L170" s="1279"/>
      <c r="M170" s="12"/>
    </row>
    <row r="171" spans="1:13" ht="11.25">
      <c r="A171" s="11"/>
      <c r="B171" s="357"/>
      <c r="C171" s="358"/>
      <c r="D171" s="359"/>
      <c r="E171" s="360"/>
      <c r="F171" s="361"/>
      <c r="G171" s="362"/>
      <c r="H171" s="362"/>
      <c r="I171" s="1280"/>
      <c r="J171" s="1281"/>
      <c r="K171" s="1280"/>
      <c r="L171" s="1281"/>
      <c r="M171" s="12"/>
    </row>
    <row r="172" spans="1:14" ht="13.5" customHeight="1">
      <c r="A172" s="59"/>
      <c r="B172" s="364">
        <v>52</v>
      </c>
      <c r="C172" s="365" t="s">
        <v>61</v>
      </c>
      <c r="D172" s="1284" t="s">
        <v>88</v>
      </c>
      <c r="E172" s="1285"/>
      <c r="F172" s="366"/>
      <c r="G172" s="492">
        <f>SUM(G173:G193)</f>
        <v>0</v>
      </c>
      <c r="H172" s="492">
        <f>SUM(H173:H193)</f>
        <v>0</v>
      </c>
      <c r="I172" s="1271">
        <f>SUM(I173:I193)</f>
        <v>0</v>
      </c>
      <c r="J172" s="1272"/>
      <c r="K172" s="1271">
        <f>SUM(K173:K193)</f>
        <v>0</v>
      </c>
      <c r="L172" s="1272"/>
      <c r="M172" s="60"/>
      <c r="N172" s="61"/>
    </row>
    <row r="173" spans="1:14" s="326" customFormat="1" ht="13.5" customHeight="1">
      <c r="A173" s="62"/>
      <c r="B173" s="368">
        <v>53</v>
      </c>
      <c r="C173" s="328" t="s">
        <v>61</v>
      </c>
      <c r="D173" s="1273" t="s">
        <v>112</v>
      </c>
      <c r="E173" s="1249"/>
      <c r="F173" s="370"/>
      <c r="G173" s="493"/>
      <c r="H173" s="493"/>
      <c r="I173" s="1274"/>
      <c r="J173" s="1275"/>
      <c r="K173" s="1276"/>
      <c r="L173" s="1277"/>
      <c r="M173" s="324"/>
      <c r="N173" s="325"/>
    </row>
    <row r="174" spans="1:14" s="326" customFormat="1" ht="13.5" customHeight="1">
      <c r="A174" s="62"/>
      <c r="B174" s="368">
        <v>54</v>
      </c>
      <c r="C174" s="328" t="s">
        <v>99</v>
      </c>
      <c r="D174" s="1273" t="s">
        <v>113</v>
      </c>
      <c r="E174" s="1249"/>
      <c r="F174" s="370"/>
      <c r="G174" s="493"/>
      <c r="H174" s="493"/>
      <c r="I174" s="1274"/>
      <c r="J174" s="1275"/>
      <c r="K174" s="1276"/>
      <c r="L174" s="1277"/>
      <c r="M174" s="324"/>
      <c r="N174" s="325"/>
    </row>
    <row r="175" spans="1:14" s="326" customFormat="1" ht="13.5" customHeight="1">
      <c r="A175" s="62"/>
      <c r="B175" s="368">
        <v>55</v>
      </c>
      <c r="C175" s="328" t="s">
        <v>100</v>
      </c>
      <c r="D175" s="1273" t="s">
        <v>114</v>
      </c>
      <c r="E175" s="1249"/>
      <c r="F175" s="370"/>
      <c r="G175" s="493"/>
      <c r="H175" s="493"/>
      <c r="I175" s="1274"/>
      <c r="J175" s="1275"/>
      <c r="K175" s="1276"/>
      <c r="L175" s="1277"/>
      <c r="M175" s="324"/>
      <c r="N175" s="325"/>
    </row>
    <row r="176" spans="1:14" s="326" customFormat="1" ht="13.5" customHeight="1">
      <c r="A176" s="62"/>
      <c r="B176" s="368">
        <v>56</v>
      </c>
      <c r="C176" s="328" t="s">
        <v>121</v>
      </c>
      <c r="D176" s="1249" t="s">
        <v>264</v>
      </c>
      <c r="E176" s="1250"/>
      <c r="F176" s="370"/>
      <c r="G176" s="493"/>
      <c r="H176" s="493"/>
      <c r="I176" s="1251"/>
      <c r="J176" s="1252"/>
      <c r="K176" s="1253"/>
      <c r="L176" s="1254"/>
      <c r="M176" s="324"/>
      <c r="N176" s="325"/>
    </row>
    <row r="177" spans="1:14" s="326" customFormat="1" ht="13.5" customHeight="1">
      <c r="A177" s="62"/>
      <c r="B177" s="368">
        <v>57</v>
      </c>
      <c r="C177" s="328" t="s">
        <v>265</v>
      </c>
      <c r="D177" s="369" t="s">
        <v>266</v>
      </c>
      <c r="E177" s="373"/>
      <c r="F177" s="370"/>
      <c r="G177" s="493"/>
      <c r="H177" s="493"/>
      <c r="I177" s="1251"/>
      <c r="J177" s="1252"/>
      <c r="K177" s="1253"/>
      <c r="L177" s="1254"/>
      <c r="M177" s="324"/>
      <c r="N177" s="325"/>
    </row>
    <row r="178" spans="1:14" s="326" customFormat="1" ht="13.5" customHeight="1">
      <c r="A178" s="62"/>
      <c r="B178" s="368">
        <v>58</v>
      </c>
      <c r="C178" s="328" t="s">
        <v>267</v>
      </c>
      <c r="D178" s="369" t="s">
        <v>268</v>
      </c>
      <c r="E178" s="373"/>
      <c r="F178" s="370"/>
      <c r="G178" s="493"/>
      <c r="H178" s="493"/>
      <c r="I178" s="1251"/>
      <c r="J178" s="1252"/>
      <c r="K178" s="1253"/>
      <c r="L178" s="1254"/>
      <c r="M178" s="324"/>
      <c r="N178" s="325"/>
    </row>
    <row r="179" spans="1:14" s="326" customFormat="1" ht="13.5" customHeight="1">
      <c r="A179" s="62"/>
      <c r="B179" s="368">
        <v>59</v>
      </c>
      <c r="C179" s="328" t="s">
        <v>102</v>
      </c>
      <c r="D179" s="1249" t="s">
        <v>269</v>
      </c>
      <c r="E179" s="1250"/>
      <c r="F179" s="370"/>
      <c r="G179" s="493"/>
      <c r="H179" s="493"/>
      <c r="I179" s="1251"/>
      <c r="J179" s="1252"/>
      <c r="K179" s="1253"/>
      <c r="L179" s="1254"/>
      <c r="M179" s="324"/>
      <c r="N179" s="325"/>
    </row>
    <row r="180" spans="1:14" s="326" customFormat="1" ht="13.5" customHeight="1">
      <c r="A180" s="62"/>
      <c r="B180" s="368">
        <v>60</v>
      </c>
      <c r="C180" s="328" t="s">
        <v>101</v>
      </c>
      <c r="D180" s="1249" t="s">
        <v>115</v>
      </c>
      <c r="E180" s="1250"/>
      <c r="F180" s="370"/>
      <c r="G180" s="493"/>
      <c r="H180" s="493"/>
      <c r="I180" s="1251"/>
      <c r="J180" s="1252"/>
      <c r="K180" s="1253"/>
      <c r="L180" s="1254"/>
      <c r="M180" s="324"/>
      <c r="N180" s="325"/>
    </row>
    <row r="181" spans="1:14" s="326" customFormat="1" ht="13.5" customHeight="1">
      <c r="A181" s="62"/>
      <c r="B181" s="368">
        <v>61</v>
      </c>
      <c r="C181" s="328" t="s">
        <v>103</v>
      </c>
      <c r="D181" s="1249" t="s">
        <v>116</v>
      </c>
      <c r="E181" s="1250"/>
      <c r="F181" s="370"/>
      <c r="G181" s="493"/>
      <c r="H181" s="493"/>
      <c r="I181" s="1251"/>
      <c r="J181" s="1252"/>
      <c r="K181" s="1253"/>
      <c r="L181" s="1254"/>
      <c r="M181" s="324"/>
      <c r="N181" s="325"/>
    </row>
    <row r="182" spans="1:14" s="326" customFormat="1" ht="13.5" customHeight="1">
      <c r="A182" s="62"/>
      <c r="B182" s="368">
        <v>62</v>
      </c>
      <c r="C182" s="328" t="s">
        <v>104</v>
      </c>
      <c r="D182" s="1249" t="s">
        <v>117</v>
      </c>
      <c r="E182" s="1250"/>
      <c r="F182" s="370"/>
      <c r="G182" s="493"/>
      <c r="H182" s="332"/>
      <c r="I182" s="1251"/>
      <c r="J182" s="1252"/>
      <c r="K182" s="1253"/>
      <c r="L182" s="1254"/>
      <c r="M182" s="324"/>
      <c r="N182" s="325"/>
    </row>
    <row r="183" spans="1:14" s="326" customFormat="1" ht="13.5" customHeight="1">
      <c r="A183" s="62"/>
      <c r="B183" s="368">
        <v>63</v>
      </c>
      <c r="C183" s="328" t="s">
        <v>105</v>
      </c>
      <c r="D183" s="1249" t="s">
        <v>118</v>
      </c>
      <c r="E183" s="1250"/>
      <c r="F183" s="370"/>
      <c r="G183" s="493"/>
      <c r="H183" s="493"/>
      <c r="I183" s="1251"/>
      <c r="J183" s="1252"/>
      <c r="K183" s="1253"/>
      <c r="L183" s="1254"/>
      <c r="M183" s="324"/>
      <c r="N183" s="325"/>
    </row>
    <row r="184" spans="1:14" s="326" customFormat="1" ht="13.5" customHeight="1">
      <c r="A184" s="62"/>
      <c r="B184" s="368">
        <v>64</v>
      </c>
      <c r="C184" s="328" t="s">
        <v>270</v>
      </c>
      <c r="D184" s="1249" t="s">
        <v>271</v>
      </c>
      <c r="E184" s="1270"/>
      <c r="F184" s="370"/>
      <c r="G184" s="493"/>
      <c r="H184" s="493"/>
      <c r="I184" s="1251"/>
      <c r="J184" s="1252"/>
      <c r="K184" s="1253"/>
      <c r="L184" s="1254"/>
      <c r="M184" s="324"/>
      <c r="N184" s="325"/>
    </row>
    <row r="185" spans="1:14" s="326" customFormat="1" ht="13.5" customHeight="1">
      <c r="A185" s="62"/>
      <c r="B185" s="368">
        <v>65</v>
      </c>
      <c r="C185" s="328" t="s">
        <v>272</v>
      </c>
      <c r="D185" s="1249" t="s">
        <v>273</v>
      </c>
      <c r="E185" s="1270"/>
      <c r="F185" s="370"/>
      <c r="G185" s="493"/>
      <c r="H185" s="493"/>
      <c r="I185" s="1251"/>
      <c r="J185" s="1252"/>
      <c r="K185" s="1253"/>
      <c r="L185" s="1254"/>
      <c r="M185" s="324"/>
      <c r="N185" s="325"/>
    </row>
    <row r="186" spans="1:14" s="326" customFormat="1" ht="13.5" customHeight="1">
      <c r="A186" s="62"/>
      <c r="B186" s="368">
        <v>66</v>
      </c>
      <c r="C186" s="328" t="s">
        <v>106</v>
      </c>
      <c r="D186" s="1249" t="s">
        <v>119</v>
      </c>
      <c r="E186" s="1250"/>
      <c r="F186" s="370"/>
      <c r="G186" s="493"/>
      <c r="H186" s="493"/>
      <c r="I186" s="1251"/>
      <c r="J186" s="1252"/>
      <c r="K186" s="1253"/>
      <c r="L186" s="1254"/>
      <c r="M186" s="324"/>
      <c r="N186" s="325"/>
    </row>
    <row r="187" spans="1:14" s="326" customFormat="1" ht="13.5" customHeight="1">
      <c r="A187" s="62"/>
      <c r="B187" s="368">
        <v>67</v>
      </c>
      <c r="C187" s="328" t="s">
        <v>107</v>
      </c>
      <c r="D187" s="1249" t="s">
        <v>274</v>
      </c>
      <c r="E187" s="1250"/>
      <c r="F187" s="370"/>
      <c r="G187" s="493"/>
      <c r="H187" s="493"/>
      <c r="I187" s="1251"/>
      <c r="J187" s="1252"/>
      <c r="K187" s="1253"/>
      <c r="L187" s="1254"/>
      <c r="M187" s="324"/>
      <c r="N187" s="325"/>
    </row>
    <row r="188" spans="1:14" s="326" customFormat="1" ht="13.5" customHeight="1">
      <c r="A188" s="62"/>
      <c r="B188" s="374">
        <v>68</v>
      </c>
      <c r="C188" s="328" t="s">
        <v>108</v>
      </c>
      <c r="D188" s="1249" t="s">
        <v>275</v>
      </c>
      <c r="E188" s="1250"/>
      <c r="F188" s="370"/>
      <c r="G188" s="493"/>
      <c r="H188" s="493"/>
      <c r="I188" s="1251"/>
      <c r="J188" s="1252"/>
      <c r="K188" s="1253"/>
      <c r="L188" s="1254"/>
      <c r="M188" s="324"/>
      <c r="N188" s="325"/>
    </row>
    <row r="189" spans="1:14" s="326" customFormat="1" ht="13.5" customHeight="1">
      <c r="A189" s="62"/>
      <c r="B189" s="374">
        <v>69</v>
      </c>
      <c r="C189" s="328" t="s">
        <v>109</v>
      </c>
      <c r="D189" s="1249" t="s">
        <v>120</v>
      </c>
      <c r="E189" s="1250"/>
      <c r="F189" s="370"/>
      <c r="G189" s="493"/>
      <c r="H189" s="493"/>
      <c r="I189" s="1251"/>
      <c r="J189" s="1252"/>
      <c r="K189" s="1253"/>
      <c r="L189" s="1254"/>
      <c r="M189" s="324"/>
      <c r="N189" s="325"/>
    </row>
    <row r="190" spans="1:14" s="326" customFormat="1" ht="13.5" customHeight="1">
      <c r="A190" s="62"/>
      <c r="B190" s="374">
        <v>70</v>
      </c>
      <c r="C190" s="328" t="s">
        <v>110</v>
      </c>
      <c r="D190" s="1249" t="s">
        <v>276</v>
      </c>
      <c r="E190" s="1270"/>
      <c r="F190" s="370"/>
      <c r="G190" s="493"/>
      <c r="H190" s="493"/>
      <c r="I190" s="1251"/>
      <c r="J190" s="1252"/>
      <c r="K190" s="1253"/>
      <c r="L190" s="1254"/>
      <c r="M190" s="324"/>
      <c r="N190" s="325"/>
    </row>
    <row r="191" spans="1:14" s="326" customFormat="1" ht="13.5" customHeight="1">
      <c r="A191" s="62"/>
      <c r="B191" s="374">
        <v>71</v>
      </c>
      <c r="C191" s="328" t="s">
        <v>111</v>
      </c>
      <c r="D191" s="1249" t="s">
        <v>277</v>
      </c>
      <c r="E191" s="1270"/>
      <c r="F191" s="370"/>
      <c r="G191" s="493"/>
      <c r="H191" s="493"/>
      <c r="I191" s="1251"/>
      <c r="J191" s="1252"/>
      <c r="K191" s="1253"/>
      <c r="L191" s="1254"/>
      <c r="M191" s="324"/>
      <c r="N191" s="325"/>
    </row>
    <row r="192" spans="1:14" s="326" customFormat="1" ht="13.5" customHeight="1">
      <c r="A192" s="62"/>
      <c r="B192" s="374">
        <v>72</v>
      </c>
      <c r="C192" s="328" t="s">
        <v>278</v>
      </c>
      <c r="D192" s="1249" t="s">
        <v>279</v>
      </c>
      <c r="E192" s="1250"/>
      <c r="F192" s="370"/>
      <c r="G192" s="493"/>
      <c r="H192" s="493"/>
      <c r="I192" s="1251"/>
      <c r="J192" s="1252"/>
      <c r="K192" s="1253"/>
      <c r="L192" s="1254"/>
      <c r="M192" s="324"/>
      <c r="N192" s="325"/>
    </row>
    <row r="193" spans="1:14" s="326" customFormat="1" ht="13.5" customHeight="1" thickBot="1">
      <c r="A193" s="62"/>
      <c r="B193" s="374">
        <v>73</v>
      </c>
      <c r="C193" s="328" t="s">
        <v>286</v>
      </c>
      <c r="D193" s="1249" t="s">
        <v>280</v>
      </c>
      <c r="E193" s="1250"/>
      <c r="F193" s="375"/>
      <c r="G193" s="495"/>
      <c r="H193" s="495"/>
      <c r="I193" s="1255"/>
      <c r="J193" s="1256"/>
      <c r="K193" s="1257"/>
      <c r="L193" s="1258"/>
      <c r="M193" s="324"/>
      <c r="N193" s="325"/>
    </row>
    <row r="194" spans="1:14" ht="11.25">
      <c r="A194" s="3"/>
      <c r="B194" s="1259" t="s">
        <v>80</v>
      </c>
      <c r="C194" s="1259"/>
      <c r="D194" s="1259"/>
      <c r="E194" s="1259"/>
      <c r="F194" s="1259"/>
      <c r="G194" s="1259"/>
      <c r="H194" s="1259"/>
      <c r="I194" s="1259"/>
      <c r="J194" s="1259"/>
      <c r="K194" s="1259"/>
      <c r="L194" s="1259"/>
      <c r="M194" s="1260"/>
      <c r="N194" s="4"/>
    </row>
    <row r="195" spans="1:14" ht="11.25">
      <c r="A195" s="5"/>
      <c r="B195" s="1259" t="s">
        <v>79</v>
      </c>
      <c r="C195" s="1259"/>
      <c r="D195" s="1259"/>
      <c r="E195" s="1259"/>
      <c r="F195" s="1259"/>
      <c r="G195" s="1259"/>
      <c r="H195" s="1259"/>
      <c r="I195" s="1259"/>
      <c r="J195" s="1259"/>
      <c r="K195" s="1259"/>
      <c r="L195" s="1259"/>
      <c r="M195" s="1261"/>
      <c r="N195" s="4"/>
    </row>
    <row r="196" spans="1:14" ht="11.25">
      <c r="A196" s="5"/>
      <c r="B196" s="1259" t="s">
        <v>62</v>
      </c>
      <c r="C196" s="1259"/>
      <c r="D196" s="1259"/>
      <c r="E196" s="1259"/>
      <c r="F196" s="1259"/>
      <c r="G196" s="1259"/>
      <c r="H196" s="1259"/>
      <c r="I196" s="1259"/>
      <c r="J196" s="1259"/>
      <c r="K196" s="1259"/>
      <c r="L196" s="1259"/>
      <c r="M196" s="1261"/>
      <c r="N196" s="4"/>
    </row>
    <row r="197" spans="1:13" ht="12" thickBot="1">
      <c r="A197" s="11"/>
      <c r="B197" s="378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12"/>
    </row>
    <row r="198" spans="1:13" ht="12" thickBot="1">
      <c r="A198" s="11"/>
      <c r="B198" s="1262" t="s">
        <v>91</v>
      </c>
      <c r="C198" s="1263"/>
      <c r="D198" s="1268" t="s">
        <v>63</v>
      </c>
      <c r="E198" s="1269"/>
      <c r="F198" s="13" t="s">
        <v>64</v>
      </c>
      <c r="G198" s="1262" t="s">
        <v>65</v>
      </c>
      <c r="H198" s="1263"/>
      <c r="I198" s="13" t="s">
        <v>64</v>
      </c>
      <c r="J198" s="7" t="s">
        <v>66</v>
      </c>
      <c r="K198" s="1268" t="s">
        <v>67</v>
      </c>
      <c r="L198" s="1269"/>
      <c r="M198" s="12"/>
    </row>
    <row r="199" spans="1:13" ht="11.25">
      <c r="A199" s="11"/>
      <c r="B199" s="1264"/>
      <c r="C199" s="1265"/>
      <c r="D199" s="1" t="s">
        <v>410</v>
      </c>
      <c r="E199" s="2"/>
      <c r="F199" s="166" t="s">
        <v>341</v>
      </c>
      <c r="G199" s="1264"/>
      <c r="H199" s="1265"/>
      <c r="I199" s="166" t="s">
        <v>386</v>
      </c>
      <c r="J199" s="1"/>
      <c r="K199" s="1"/>
      <c r="L199" s="2"/>
      <c r="M199" s="12"/>
    </row>
    <row r="200" spans="1:13" ht="12" thickBot="1">
      <c r="A200" s="11"/>
      <c r="B200" s="1266"/>
      <c r="C200" s="1267"/>
      <c r="D200" s="170"/>
      <c r="E200" s="20"/>
      <c r="F200" s="379"/>
      <c r="G200" s="1266"/>
      <c r="H200" s="1267"/>
      <c r="I200" s="379"/>
      <c r="J200" s="170"/>
      <c r="K200" s="170"/>
      <c r="L200" s="20"/>
      <c r="M200" s="12"/>
    </row>
    <row r="201" spans="1:13" ht="12" thickBot="1">
      <c r="A201" s="170"/>
      <c r="B201" s="380"/>
      <c r="C201" s="171"/>
      <c r="D201" s="171"/>
      <c r="E201" s="171"/>
      <c r="F201" s="171"/>
      <c r="G201" s="171"/>
      <c r="H201" s="171"/>
      <c r="I201" s="171"/>
      <c r="J201" s="171"/>
      <c r="K201" s="171"/>
      <c r="L201" s="171"/>
      <c r="M201" s="20"/>
    </row>
  </sheetData>
  <sheetProtection/>
  <mergeCells count="389">
    <mergeCell ref="K10:L10"/>
    <mergeCell ref="K11:L11"/>
    <mergeCell ref="K14:L14"/>
    <mergeCell ref="A6:M6"/>
    <mergeCell ref="A7:M7"/>
    <mergeCell ref="B8:C8"/>
    <mergeCell ref="D8:J8"/>
    <mergeCell ref="K8:L8"/>
    <mergeCell ref="B9:L9"/>
    <mergeCell ref="C41:E41"/>
    <mergeCell ref="B48:L48"/>
    <mergeCell ref="B49:B50"/>
    <mergeCell ref="C49:F50"/>
    <mergeCell ref="I49:J49"/>
    <mergeCell ref="K49:L49"/>
    <mergeCell ref="I50:J50"/>
    <mergeCell ref="K50:L50"/>
    <mergeCell ref="K15:L15"/>
    <mergeCell ref="K18:L18"/>
    <mergeCell ref="B22:L22"/>
    <mergeCell ref="B23:B24"/>
    <mergeCell ref="C23:E23"/>
    <mergeCell ref="F23:F24"/>
    <mergeCell ref="G23:H23"/>
    <mergeCell ref="I23:J23"/>
    <mergeCell ref="K23:L23"/>
    <mergeCell ref="I57:J57"/>
    <mergeCell ref="K57:L57"/>
    <mergeCell ref="I58:J58"/>
    <mergeCell ref="K58:L58"/>
    <mergeCell ref="I55:J55"/>
    <mergeCell ref="K55:L55"/>
    <mergeCell ref="I56:J56"/>
    <mergeCell ref="K56:L56"/>
    <mergeCell ref="I53:J53"/>
    <mergeCell ref="K53:L53"/>
    <mergeCell ref="I54:J54"/>
    <mergeCell ref="K54:L54"/>
    <mergeCell ref="I51:J51"/>
    <mergeCell ref="K51:L51"/>
    <mergeCell ref="I52:J52"/>
    <mergeCell ref="K52:L52"/>
    <mergeCell ref="I65:J65"/>
    <mergeCell ref="K65:L65"/>
    <mergeCell ref="I66:J66"/>
    <mergeCell ref="K66:L66"/>
    <mergeCell ref="I63:J63"/>
    <mergeCell ref="K63:L63"/>
    <mergeCell ref="I64:J64"/>
    <mergeCell ref="K64:L64"/>
    <mergeCell ref="I61:J61"/>
    <mergeCell ref="K61:L61"/>
    <mergeCell ref="I62:J62"/>
    <mergeCell ref="K62:L62"/>
    <mergeCell ref="I59:J59"/>
    <mergeCell ref="K59:L59"/>
    <mergeCell ref="I60:J60"/>
    <mergeCell ref="K60:L60"/>
    <mergeCell ref="I67:J67"/>
    <mergeCell ref="K67:L67"/>
    <mergeCell ref="I68:J68"/>
    <mergeCell ref="K68:L68"/>
    <mergeCell ref="B71:L71"/>
    <mergeCell ref="B72:B73"/>
    <mergeCell ref="C72:F72"/>
    <mergeCell ref="I72:J72"/>
    <mergeCell ref="K72:L72"/>
    <mergeCell ref="I73:J73"/>
    <mergeCell ref="K79:L79"/>
    <mergeCell ref="I81:J81"/>
    <mergeCell ref="K81:L81"/>
    <mergeCell ref="I69:J69"/>
    <mergeCell ref="K69:L69"/>
    <mergeCell ref="I70:J70"/>
    <mergeCell ref="K70:L70"/>
    <mergeCell ref="K73:L73"/>
    <mergeCell ref="I74:J74"/>
    <mergeCell ref="K74:L74"/>
    <mergeCell ref="D75:E75"/>
    <mergeCell ref="I75:J75"/>
    <mergeCell ref="K75:L75"/>
    <mergeCell ref="D82:E82"/>
    <mergeCell ref="I82:J82"/>
    <mergeCell ref="K82:L82"/>
    <mergeCell ref="D79:E79"/>
    <mergeCell ref="I79:J79"/>
    <mergeCell ref="D76:E76"/>
    <mergeCell ref="I76:J76"/>
    <mergeCell ref="K76:L76"/>
    <mergeCell ref="D77:E77"/>
    <mergeCell ref="I77:J77"/>
    <mergeCell ref="K77:L77"/>
    <mergeCell ref="K84:L84"/>
    <mergeCell ref="D85:E85"/>
    <mergeCell ref="I85:J85"/>
    <mergeCell ref="K85:L85"/>
    <mergeCell ref="D83:E83"/>
    <mergeCell ref="I83:J83"/>
    <mergeCell ref="D86:E86"/>
    <mergeCell ref="I86:J86"/>
    <mergeCell ref="K86:L86"/>
    <mergeCell ref="I89:J89"/>
    <mergeCell ref="K89:L89"/>
    <mergeCell ref="D90:E90"/>
    <mergeCell ref="I90:J90"/>
    <mergeCell ref="K90:L90"/>
    <mergeCell ref="I88:J88"/>
    <mergeCell ref="K88:L88"/>
    <mergeCell ref="K83:L83"/>
    <mergeCell ref="D84:E84"/>
    <mergeCell ref="I84:J84"/>
    <mergeCell ref="D93:E93"/>
    <mergeCell ref="I93:J93"/>
    <mergeCell ref="K93:L93"/>
    <mergeCell ref="D87:E87"/>
    <mergeCell ref="I87:J87"/>
    <mergeCell ref="K87:L87"/>
    <mergeCell ref="D88:E88"/>
    <mergeCell ref="D89:E89"/>
    <mergeCell ref="D91:E91"/>
    <mergeCell ref="I91:J91"/>
    <mergeCell ref="K91:L91"/>
    <mergeCell ref="I94:J94"/>
    <mergeCell ref="K94:L94"/>
    <mergeCell ref="I95:J95"/>
    <mergeCell ref="K95:L95"/>
    <mergeCell ref="D92:E92"/>
    <mergeCell ref="I92:J92"/>
    <mergeCell ref="K92:L92"/>
    <mergeCell ref="K101:L101"/>
    <mergeCell ref="I102:J102"/>
    <mergeCell ref="K102:L102"/>
    <mergeCell ref="I100:J100"/>
    <mergeCell ref="K100:L100"/>
    <mergeCell ref="D96:E96"/>
    <mergeCell ref="I96:J96"/>
    <mergeCell ref="K96:L96"/>
    <mergeCell ref="I103:J103"/>
    <mergeCell ref="K103:L103"/>
    <mergeCell ref="D97:E97"/>
    <mergeCell ref="I97:J97"/>
    <mergeCell ref="K97:L97"/>
    <mergeCell ref="I98:J98"/>
    <mergeCell ref="K98:L98"/>
    <mergeCell ref="I99:J99"/>
    <mergeCell ref="K99:L99"/>
    <mergeCell ref="I101:J101"/>
    <mergeCell ref="K109:L109"/>
    <mergeCell ref="I104:J104"/>
    <mergeCell ref="K104:L104"/>
    <mergeCell ref="I105:J105"/>
    <mergeCell ref="K105:L105"/>
    <mergeCell ref="D106:E106"/>
    <mergeCell ref="I106:J106"/>
    <mergeCell ref="K106:L106"/>
    <mergeCell ref="D117:E117"/>
    <mergeCell ref="I117:J117"/>
    <mergeCell ref="D116:E116"/>
    <mergeCell ref="D109:E109"/>
    <mergeCell ref="I109:J109"/>
    <mergeCell ref="D114:E114"/>
    <mergeCell ref="I114:J114"/>
    <mergeCell ref="I113:J113"/>
    <mergeCell ref="K114:L114"/>
    <mergeCell ref="D115:E115"/>
    <mergeCell ref="I107:J107"/>
    <mergeCell ref="K107:L107"/>
    <mergeCell ref="D108:E108"/>
    <mergeCell ref="I108:J108"/>
    <mergeCell ref="K108:L108"/>
    <mergeCell ref="I112:J112"/>
    <mergeCell ref="K112:L112"/>
    <mergeCell ref="D113:E113"/>
    <mergeCell ref="K113:L113"/>
    <mergeCell ref="D110:E110"/>
    <mergeCell ref="I110:J110"/>
    <mergeCell ref="K110:L110"/>
    <mergeCell ref="D111:E111"/>
    <mergeCell ref="I111:J111"/>
    <mergeCell ref="K111:L111"/>
    <mergeCell ref="I118:J118"/>
    <mergeCell ref="K118:L118"/>
    <mergeCell ref="I115:J115"/>
    <mergeCell ref="K115:L115"/>
    <mergeCell ref="K117:L117"/>
    <mergeCell ref="I116:J116"/>
    <mergeCell ref="K116:L116"/>
    <mergeCell ref="D119:E119"/>
    <mergeCell ref="I119:J119"/>
    <mergeCell ref="K119:L119"/>
    <mergeCell ref="D120:E120"/>
    <mergeCell ref="I120:J120"/>
    <mergeCell ref="K120:L120"/>
    <mergeCell ref="I124:J124"/>
    <mergeCell ref="D121:E121"/>
    <mergeCell ref="I121:J121"/>
    <mergeCell ref="K121:L121"/>
    <mergeCell ref="D122:E122"/>
    <mergeCell ref="I122:J122"/>
    <mergeCell ref="K122:L122"/>
    <mergeCell ref="K124:L124"/>
    <mergeCell ref="I125:J125"/>
    <mergeCell ref="K125:L125"/>
    <mergeCell ref="K123:L123"/>
    <mergeCell ref="D130:E130"/>
    <mergeCell ref="I130:J130"/>
    <mergeCell ref="K130:L130"/>
    <mergeCell ref="D123:E123"/>
    <mergeCell ref="I123:J123"/>
    <mergeCell ref="D128:E128"/>
    <mergeCell ref="D124:E124"/>
    <mergeCell ref="D131:E131"/>
    <mergeCell ref="I131:J131"/>
    <mergeCell ref="K131:L131"/>
    <mergeCell ref="K128:L128"/>
    <mergeCell ref="D129:E129"/>
    <mergeCell ref="I129:J129"/>
    <mergeCell ref="K129:L129"/>
    <mergeCell ref="I128:J128"/>
    <mergeCell ref="D134:E134"/>
    <mergeCell ref="I134:J134"/>
    <mergeCell ref="K134:L134"/>
    <mergeCell ref="D135:E135"/>
    <mergeCell ref="I135:J135"/>
    <mergeCell ref="K135:L135"/>
    <mergeCell ref="D132:E132"/>
    <mergeCell ref="I132:J132"/>
    <mergeCell ref="K132:L132"/>
    <mergeCell ref="D133:E133"/>
    <mergeCell ref="I133:J133"/>
    <mergeCell ref="K133:L133"/>
    <mergeCell ref="D138:E138"/>
    <mergeCell ref="I138:J138"/>
    <mergeCell ref="K138:L138"/>
    <mergeCell ref="D139:E139"/>
    <mergeCell ref="I139:J139"/>
    <mergeCell ref="K139:L139"/>
    <mergeCell ref="I144:J144"/>
    <mergeCell ref="K144:L144"/>
    <mergeCell ref="I145:J145"/>
    <mergeCell ref="K145:L145"/>
    <mergeCell ref="D136:E136"/>
    <mergeCell ref="I136:J136"/>
    <mergeCell ref="K136:L136"/>
    <mergeCell ref="D137:E137"/>
    <mergeCell ref="I137:J137"/>
    <mergeCell ref="K137:L137"/>
    <mergeCell ref="D143:E143"/>
    <mergeCell ref="I143:J143"/>
    <mergeCell ref="K143:L143"/>
    <mergeCell ref="D140:E140"/>
    <mergeCell ref="I140:J140"/>
    <mergeCell ref="K140:L140"/>
    <mergeCell ref="I141:J141"/>
    <mergeCell ref="K141:L141"/>
    <mergeCell ref="I142:J142"/>
    <mergeCell ref="K142:L142"/>
    <mergeCell ref="I152:J152"/>
    <mergeCell ref="K152:L152"/>
    <mergeCell ref="I153:J153"/>
    <mergeCell ref="K153:L153"/>
    <mergeCell ref="I150:J150"/>
    <mergeCell ref="K150:L150"/>
    <mergeCell ref="I151:J151"/>
    <mergeCell ref="K151:L151"/>
    <mergeCell ref="I148:J148"/>
    <mergeCell ref="K148:L148"/>
    <mergeCell ref="I149:J149"/>
    <mergeCell ref="K149:L149"/>
    <mergeCell ref="I146:J146"/>
    <mergeCell ref="K146:L146"/>
    <mergeCell ref="I147:J147"/>
    <mergeCell ref="K147:L147"/>
    <mergeCell ref="I160:J160"/>
    <mergeCell ref="K160:L160"/>
    <mergeCell ref="I161:J161"/>
    <mergeCell ref="K161:L161"/>
    <mergeCell ref="I158:J158"/>
    <mergeCell ref="K158:L158"/>
    <mergeCell ref="I159:J159"/>
    <mergeCell ref="K159:L159"/>
    <mergeCell ref="I156:J156"/>
    <mergeCell ref="K156:L156"/>
    <mergeCell ref="I157:J157"/>
    <mergeCell ref="K157:L157"/>
    <mergeCell ref="I154:J154"/>
    <mergeCell ref="K154:L154"/>
    <mergeCell ref="I155:J155"/>
    <mergeCell ref="K155:L155"/>
    <mergeCell ref="D162:E162"/>
    <mergeCell ref="I162:J162"/>
    <mergeCell ref="K162:L162"/>
    <mergeCell ref="D163:E163"/>
    <mergeCell ref="I163:J163"/>
    <mergeCell ref="K163:L163"/>
    <mergeCell ref="K167:L167"/>
    <mergeCell ref="I166:J166"/>
    <mergeCell ref="K166:L166"/>
    <mergeCell ref="D166:E166"/>
    <mergeCell ref="D164:E164"/>
    <mergeCell ref="I164:J164"/>
    <mergeCell ref="K164:L164"/>
    <mergeCell ref="D165:E165"/>
    <mergeCell ref="I165:J165"/>
    <mergeCell ref="K165:L165"/>
    <mergeCell ref="D172:E172"/>
    <mergeCell ref="I172:J172"/>
    <mergeCell ref="D170:E170"/>
    <mergeCell ref="I170:J170"/>
    <mergeCell ref="D167:E167"/>
    <mergeCell ref="I167:J167"/>
    <mergeCell ref="D168:E168"/>
    <mergeCell ref="I168:J168"/>
    <mergeCell ref="K168:L168"/>
    <mergeCell ref="K170:L170"/>
    <mergeCell ref="I171:J171"/>
    <mergeCell ref="K171:L171"/>
    <mergeCell ref="K169:L169"/>
    <mergeCell ref="D169:E169"/>
    <mergeCell ref="I169:J169"/>
    <mergeCell ref="K176:L176"/>
    <mergeCell ref="D174:E174"/>
    <mergeCell ref="I174:J174"/>
    <mergeCell ref="K174:L174"/>
    <mergeCell ref="D175:E175"/>
    <mergeCell ref="I175:J175"/>
    <mergeCell ref="K175:L175"/>
    <mergeCell ref="I177:J177"/>
    <mergeCell ref="K177:L177"/>
    <mergeCell ref="I178:J178"/>
    <mergeCell ref="K178:L178"/>
    <mergeCell ref="D176:E176"/>
    <mergeCell ref="K172:L172"/>
    <mergeCell ref="D173:E173"/>
    <mergeCell ref="I173:J173"/>
    <mergeCell ref="K173:L173"/>
    <mergeCell ref="I176:J176"/>
    <mergeCell ref="D179:E179"/>
    <mergeCell ref="I179:J179"/>
    <mergeCell ref="K179:L179"/>
    <mergeCell ref="D182:E182"/>
    <mergeCell ref="I182:J182"/>
    <mergeCell ref="K182:L182"/>
    <mergeCell ref="D183:E183"/>
    <mergeCell ref="I183:J183"/>
    <mergeCell ref="K183:L183"/>
    <mergeCell ref="D180:E180"/>
    <mergeCell ref="I180:J180"/>
    <mergeCell ref="K180:L180"/>
    <mergeCell ref="D181:E181"/>
    <mergeCell ref="I181:J181"/>
    <mergeCell ref="K181:L181"/>
    <mergeCell ref="D186:E186"/>
    <mergeCell ref="I186:J186"/>
    <mergeCell ref="K186:L186"/>
    <mergeCell ref="D187:E187"/>
    <mergeCell ref="I187:J187"/>
    <mergeCell ref="K187:L187"/>
    <mergeCell ref="D184:E184"/>
    <mergeCell ref="I184:J184"/>
    <mergeCell ref="K184:L184"/>
    <mergeCell ref="D185:E185"/>
    <mergeCell ref="I185:J185"/>
    <mergeCell ref="K185:L185"/>
    <mergeCell ref="D190:E190"/>
    <mergeCell ref="I190:J190"/>
    <mergeCell ref="K190:L190"/>
    <mergeCell ref="D191:E191"/>
    <mergeCell ref="I191:J191"/>
    <mergeCell ref="K191:L191"/>
    <mergeCell ref="D188:E188"/>
    <mergeCell ref="I188:J188"/>
    <mergeCell ref="K188:L188"/>
    <mergeCell ref="D189:E189"/>
    <mergeCell ref="I189:J189"/>
    <mergeCell ref="K189:L189"/>
    <mergeCell ref="B194:M194"/>
    <mergeCell ref="B195:M195"/>
    <mergeCell ref="B196:M196"/>
    <mergeCell ref="B198:C200"/>
    <mergeCell ref="D198:E198"/>
    <mergeCell ref="G198:H200"/>
    <mergeCell ref="K198:L198"/>
    <mergeCell ref="D192:E192"/>
    <mergeCell ref="I192:J192"/>
    <mergeCell ref="K192:L192"/>
    <mergeCell ref="D193:E193"/>
    <mergeCell ref="I193:J193"/>
    <mergeCell ref="K193:L193"/>
  </mergeCells>
  <printOptions/>
  <pageMargins left="0.75" right="0.75" top="1" bottom="1" header="0.5" footer="0.5"/>
  <pageSetup horizontalDpi="600" verticalDpi="600" orientation="landscape" paperSize="9" scale="65" r:id="rId3"/>
  <ignoredErrors>
    <ignoredError sqref="H33:H39 H30:H31" unlocked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1"/>
  <sheetViews>
    <sheetView zoomScalePageLayoutView="0" workbookViewId="0" topLeftCell="B54">
      <selection activeCell="J199" sqref="J199"/>
    </sheetView>
  </sheetViews>
  <sheetFormatPr defaultColWidth="9.140625" defaultRowHeight="12.75"/>
  <cols>
    <col min="1" max="1" width="2.421875" style="9" hidden="1" customWidth="1"/>
    <col min="2" max="2" width="5.8515625" style="9" customWidth="1"/>
    <col min="3" max="3" width="13.140625" style="9" customWidth="1"/>
    <col min="4" max="4" width="10.00390625" style="9" customWidth="1"/>
    <col min="5" max="5" width="18.421875" style="9" customWidth="1"/>
    <col min="6" max="6" width="10.421875" style="9" customWidth="1"/>
    <col min="7" max="7" width="10.00390625" style="9" customWidth="1"/>
    <col min="8" max="8" width="13.00390625" style="9" customWidth="1"/>
    <col min="9" max="9" width="7.8515625" style="9" customWidth="1"/>
    <col min="10" max="10" width="10.7109375" style="9" customWidth="1"/>
    <col min="11" max="11" width="9.8515625" style="9" customWidth="1"/>
    <col min="12" max="12" width="16.8515625" style="9" customWidth="1"/>
    <col min="13" max="13" width="0" style="9" hidden="1" customWidth="1"/>
    <col min="14" max="16384" width="9.140625" style="9" customWidth="1"/>
  </cols>
  <sheetData>
    <row r="1" ht="6" customHeight="1">
      <c r="B1" s="10"/>
    </row>
    <row r="2" ht="11.25" hidden="1">
      <c r="B2" s="10"/>
    </row>
    <row r="3" ht="11.25" hidden="1">
      <c r="B3" s="10"/>
    </row>
    <row r="4" ht="11.25" hidden="1">
      <c r="B4" s="10"/>
    </row>
    <row r="5" ht="11.25" hidden="1">
      <c r="B5" s="10"/>
    </row>
    <row r="6" spans="1:13" ht="12" thickBot="1">
      <c r="A6" s="1431" t="s">
        <v>0</v>
      </c>
      <c r="B6" s="1431"/>
      <c r="C6" s="1431"/>
      <c r="D6" s="1431"/>
      <c r="E6" s="1431"/>
      <c r="F6" s="1431"/>
      <c r="G6" s="1431"/>
      <c r="H6" s="1431"/>
      <c r="I6" s="1431"/>
      <c r="J6" s="1431"/>
      <c r="K6" s="1431"/>
      <c r="L6" s="1431"/>
      <c r="M6" s="1431"/>
    </row>
    <row r="7" spans="1:13" ht="12" thickBot="1">
      <c r="A7" s="1268" t="s">
        <v>1</v>
      </c>
      <c r="B7" s="1432"/>
      <c r="C7" s="1432"/>
      <c r="D7" s="1432"/>
      <c r="E7" s="1432"/>
      <c r="F7" s="1432"/>
      <c r="G7" s="1432"/>
      <c r="H7" s="1432"/>
      <c r="I7" s="1432"/>
      <c r="J7" s="1432"/>
      <c r="K7" s="1432"/>
      <c r="L7" s="1432"/>
      <c r="M7" s="1269"/>
    </row>
    <row r="8" spans="1:13" ht="12" thickBot="1">
      <c r="A8" s="1"/>
      <c r="B8" s="1268" t="s">
        <v>285</v>
      </c>
      <c r="C8" s="1269"/>
      <c r="D8" s="1268" t="s">
        <v>2</v>
      </c>
      <c r="E8" s="1432"/>
      <c r="F8" s="1432"/>
      <c r="G8" s="1432"/>
      <c r="H8" s="1432"/>
      <c r="I8" s="1432"/>
      <c r="J8" s="1269"/>
      <c r="K8" s="1433"/>
      <c r="L8" s="1434"/>
      <c r="M8" s="2"/>
    </row>
    <row r="9" spans="1:13" ht="12" thickBot="1">
      <c r="A9" s="11"/>
      <c r="B9" s="1372" t="s">
        <v>3</v>
      </c>
      <c r="C9" s="1373"/>
      <c r="D9" s="1435"/>
      <c r="E9" s="1435"/>
      <c r="F9" s="1435"/>
      <c r="G9" s="1435"/>
      <c r="H9" s="1373"/>
      <c r="I9" s="1373"/>
      <c r="J9" s="1373"/>
      <c r="K9" s="1373"/>
      <c r="L9" s="1436"/>
      <c r="M9" s="12"/>
    </row>
    <row r="10" spans="1:13" ht="12" thickBot="1">
      <c r="A10" s="11"/>
      <c r="B10" s="13" t="s">
        <v>4</v>
      </c>
      <c r="C10" s="14" t="s">
        <v>283</v>
      </c>
      <c r="D10" s="15"/>
      <c r="E10" s="16"/>
      <c r="F10" s="1527" t="s">
        <v>380</v>
      </c>
      <c r="G10" s="1527"/>
      <c r="H10" s="1527"/>
      <c r="I10" s="384">
        <v>19770</v>
      </c>
      <c r="J10" s="20"/>
      <c r="K10" s="1427"/>
      <c r="L10" s="1428"/>
      <c r="M10" s="12"/>
    </row>
    <row r="11" spans="1:13" ht="11.25">
      <c r="A11" s="11"/>
      <c r="B11" s="21" t="s">
        <v>5</v>
      </c>
      <c r="C11" s="22" t="s">
        <v>284</v>
      </c>
      <c r="D11" s="23"/>
      <c r="E11" s="24"/>
      <c r="F11" s="25" t="s">
        <v>90</v>
      </c>
      <c r="G11" s="26"/>
      <c r="H11" s="27"/>
      <c r="I11" s="27"/>
      <c r="J11" s="27"/>
      <c r="K11" s="1364"/>
      <c r="L11" s="1382"/>
      <c r="M11" s="12"/>
    </row>
    <row r="12" spans="1:13" ht="11.25">
      <c r="A12" s="11"/>
      <c r="B12" s="29"/>
      <c r="C12" s="30"/>
      <c r="D12" s="23"/>
      <c r="E12" s="24"/>
      <c r="F12" s="31" t="s">
        <v>6</v>
      </c>
      <c r="G12" s="32"/>
      <c r="H12" s="32"/>
      <c r="I12" s="32"/>
      <c r="J12" s="32"/>
      <c r="K12" s="33"/>
      <c r="L12" s="34"/>
      <c r="M12" s="12"/>
    </row>
    <row r="13" spans="1:13" ht="12" thickBot="1">
      <c r="A13" s="11"/>
      <c r="B13" s="29"/>
      <c r="C13" s="30"/>
      <c r="D13" s="23"/>
      <c r="E13" s="24"/>
      <c r="F13" s="31" t="s">
        <v>7</v>
      </c>
      <c r="G13" s="32"/>
      <c r="H13" s="32"/>
      <c r="I13" s="32"/>
      <c r="J13" s="32"/>
      <c r="K13" s="35"/>
      <c r="L13" s="36"/>
      <c r="M13" s="12"/>
    </row>
    <row r="14" spans="1:13" ht="12" thickBot="1">
      <c r="A14" s="11"/>
      <c r="B14" s="37"/>
      <c r="C14" s="14"/>
      <c r="D14" s="38"/>
      <c r="E14" s="39"/>
      <c r="F14" s="40" t="s">
        <v>8</v>
      </c>
      <c r="G14" s="41"/>
      <c r="H14" s="41"/>
      <c r="I14" s="41"/>
      <c r="J14" s="41"/>
      <c r="K14" s="1429"/>
      <c r="L14" s="1430"/>
      <c r="M14" s="12"/>
    </row>
    <row r="15" spans="1:13" ht="12" thickBot="1">
      <c r="A15" s="11"/>
      <c r="B15" s="21" t="s">
        <v>9</v>
      </c>
      <c r="C15" s="42" t="s">
        <v>10</v>
      </c>
      <c r="D15" s="43"/>
      <c r="E15" s="44"/>
      <c r="F15" s="44"/>
      <c r="G15" s="45"/>
      <c r="H15" s="46"/>
      <c r="I15" s="46"/>
      <c r="J15" s="46"/>
      <c r="K15" s="1401"/>
      <c r="L15" s="1402"/>
      <c r="M15" s="12"/>
    </row>
    <row r="16" spans="1:13" ht="12" thickBot="1">
      <c r="A16" s="11"/>
      <c r="B16" s="29"/>
      <c r="C16" s="13" t="s">
        <v>11</v>
      </c>
      <c r="D16" s="22" t="s">
        <v>12</v>
      </c>
      <c r="E16" s="47"/>
      <c r="F16" s="48"/>
      <c r="G16" s="16"/>
      <c r="H16" s="16"/>
      <c r="I16" s="16"/>
      <c r="J16" s="16"/>
      <c r="K16" s="33"/>
      <c r="L16" s="34"/>
      <c r="M16" s="12"/>
    </row>
    <row r="17" spans="1:13" ht="12" thickBot="1">
      <c r="A17" s="11"/>
      <c r="B17" s="29"/>
      <c r="C17" s="49"/>
      <c r="D17" s="50"/>
      <c r="E17" s="16"/>
      <c r="F17" s="17"/>
      <c r="G17" s="16"/>
      <c r="H17" s="16"/>
      <c r="I17" s="16"/>
      <c r="J17" s="16"/>
      <c r="K17" s="51"/>
      <c r="L17" s="52"/>
      <c r="M17" s="12"/>
    </row>
    <row r="18" spans="1:13" ht="12" thickBot="1">
      <c r="A18" s="11"/>
      <c r="B18" s="29"/>
      <c r="C18" s="49"/>
      <c r="D18" s="50"/>
      <c r="E18" s="16"/>
      <c r="F18" s="17"/>
      <c r="G18" s="16"/>
      <c r="H18" s="16"/>
      <c r="I18" s="16"/>
      <c r="J18" s="16"/>
      <c r="K18" s="1401"/>
      <c r="L18" s="1402"/>
      <c r="M18" s="12"/>
    </row>
    <row r="19" spans="1:13" ht="12" thickBot="1">
      <c r="A19" s="11"/>
      <c r="B19" s="29"/>
      <c r="C19" s="49"/>
      <c r="D19" s="50"/>
      <c r="E19" s="16"/>
      <c r="F19" s="17"/>
      <c r="G19" s="16"/>
      <c r="H19" s="16"/>
      <c r="I19" s="16"/>
      <c r="J19" s="16"/>
      <c r="K19" s="33"/>
      <c r="L19" s="34"/>
      <c r="M19" s="12"/>
    </row>
    <row r="20" spans="1:13" ht="12" thickBot="1">
      <c r="A20" s="11"/>
      <c r="B20" s="29"/>
      <c r="C20" s="49"/>
      <c r="D20" s="50"/>
      <c r="E20" s="16"/>
      <c r="F20" s="17"/>
      <c r="G20" s="16"/>
      <c r="H20" s="16"/>
      <c r="I20" s="16"/>
      <c r="J20" s="16"/>
      <c r="K20" s="53"/>
      <c r="L20" s="54"/>
      <c r="M20" s="12"/>
    </row>
    <row r="21" spans="1:13" ht="12" thickBot="1">
      <c r="A21" s="11"/>
      <c r="B21" s="37"/>
      <c r="C21" s="55"/>
      <c r="D21" s="11"/>
      <c r="E21" s="56"/>
      <c r="F21" s="23"/>
      <c r="G21" s="47"/>
      <c r="H21" s="47"/>
      <c r="I21" s="47"/>
      <c r="J21" s="47"/>
      <c r="K21" s="57"/>
      <c r="L21" s="58"/>
      <c r="M21" s="12"/>
    </row>
    <row r="22" spans="1:14" ht="12" thickBot="1">
      <c r="A22" s="59"/>
      <c r="B22" s="1403" t="s">
        <v>13</v>
      </c>
      <c r="C22" s="1404"/>
      <c r="D22" s="1404"/>
      <c r="E22" s="1404"/>
      <c r="F22" s="1404"/>
      <c r="G22" s="1404"/>
      <c r="H22" s="1404"/>
      <c r="I22" s="1404"/>
      <c r="J22" s="1404"/>
      <c r="K22" s="1405"/>
      <c r="L22" s="1406"/>
      <c r="M22" s="60"/>
      <c r="N22" s="61"/>
    </row>
    <row r="23" spans="1:14" ht="51.75" customHeight="1" thickBot="1">
      <c r="A23" s="62"/>
      <c r="B23" s="1407" t="s">
        <v>82</v>
      </c>
      <c r="C23" s="1409" t="s">
        <v>14</v>
      </c>
      <c r="D23" s="1410"/>
      <c r="E23" s="1410"/>
      <c r="F23" s="1407" t="s">
        <v>359</v>
      </c>
      <c r="G23" s="1409" t="s">
        <v>318</v>
      </c>
      <c r="H23" s="1412"/>
      <c r="I23" s="1409" t="s">
        <v>325</v>
      </c>
      <c r="J23" s="1412"/>
      <c r="K23" s="1409" t="s">
        <v>330</v>
      </c>
      <c r="L23" s="1412"/>
      <c r="M23" s="60"/>
      <c r="N23" s="61"/>
    </row>
    <row r="24" spans="1:14" ht="45.75" thickBot="1">
      <c r="A24" s="62"/>
      <c r="B24" s="1408"/>
      <c r="C24" s="63" t="s">
        <v>15</v>
      </c>
      <c r="D24" s="64"/>
      <c r="E24" s="65" t="s">
        <v>16</v>
      </c>
      <c r="F24" s="1411"/>
      <c r="G24" s="68" t="s">
        <v>83</v>
      </c>
      <c r="H24" s="69" t="s">
        <v>81</v>
      </c>
      <c r="I24" s="68" t="s">
        <v>83</v>
      </c>
      <c r="J24" s="69" t="s">
        <v>81</v>
      </c>
      <c r="K24" s="68" t="s">
        <v>83</v>
      </c>
      <c r="L24" s="69" t="s">
        <v>81</v>
      </c>
      <c r="M24" s="60"/>
      <c r="N24" s="61"/>
    </row>
    <row r="25" spans="1:14" ht="12" thickBot="1">
      <c r="A25" s="59"/>
      <c r="B25" s="70">
        <v>1</v>
      </c>
      <c r="C25" s="71" t="s">
        <v>381</v>
      </c>
      <c r="D25" s="72"/>
      <c r="E25" s="73">
        <v>9.5</v>
      </c>
      <c r="F25" s="500">
        <v>471.87</v>
      </c>
      <c r="G25" s="389">
        <v>1</v>
      </c>
      <c r="H25" s="388">
        <f aca="true" t="shared" si="0" ref="H25:H30">F25*G25*12</f>
        <v>5662.4400000000005</v>
      </c>
      <c r="I25" s="389">
        <v>1</v>
      </c>
      <c r="J25" s="387">
        <f>F25*G25*12</f>
        <v>5662.4400000000005</v>
      </c>
      <c r="K25" s="389">
        <v>1</v>
      </c>
      <c r="L25" s="387">
        <f>F25*K25*12</f>
        <v>5662.4400000000005</v>
      </c>
      <c r="M25" s="60"/>
      <c r="N25" s="61"/>
    </row>
    <row r="26" spans="1:14" ht="12" thickBot="1">
      <c r="A26" s="59"/>
      <c r="B26" s="77"/>
      <c r="D26" s="79"/>
      <c r="E26" s="80" t="s">
        <v>18</v>
      </c>
      <c r="F26" s="81"/>
      <c r="G26" s="84"/>
      <c r="H26" s="388">
        <f t="shared" si="0"/>
        <v>0</v>
      </c>
      <c r="I26" s="84"/>
      <c r="J26" s="372"/>
      <c r="K26" s="84"/>
      <c r="L26" s="372"/>
      <c r="M26" s="60"/>
      <c r="N26" s="61"/>
    </row>
    <row r="27" spans="1:14" ht="12" thickBot="1">
      <c r="A27" s="59"/>
      <c r="B27" s="77"/>
      <c r="C27" s="78"/>
      <c r="D27" s="79"/>
      <c r="E27" s="80" t="s">
        <v>18</v>
      </c>
      <c r="F27" s="81"/>
      <c r="G27" s="84"/>
      <c r="H27" s="388">
        <f t="shared" si="0"/>
        <v>0</v>
      </c>
      <c r="I27" s="84"/>
      <c r="J27" s="372">
        <v>0</v>
      </c>
      <c r="K27" s="84"/>
      <c r="L27" s="372"/>
      <c r="M27" s="60"/>
      <c r="N27" s="61"/>
    </row>
    <row r="28" spans="1:14" ht="12" thickBot="1">
      <c r="A28" s="59"/>
      <c r="B28" s="77"/>
      <c r="C28" s="78"/>
      <c r="D28" s="79"/>
      <c r="E28" s="80" t="s">
        <v>18</v>
      </c>
      <c r="F28" s="81"/>
      <c r="G28" s="84"/>
      <c r="H28" s="388">
        <f t="shared" si="0"/>
        <v>0</v>
      </c>
      <c r="I28" s="84"/>
      <c r="J28" s="372"/>
      <c r="K28" s="84"/>
      <c r="L28" s="372"/>
      <c r="M28" s="60"/>
      <c r="N28" s="61"/>
    </row>
    <row r="29" spans="1:14" ht="12" thickBot="1">
      <c r="A29" s="59"/>
      <c r="B29" s="77"/>
      <c r="C29" s="85"/>
      <c r="D29" s="86"/>
      <c r="E29" s="80" t="s">
        <v>18</v>
      </c>
      <c r="F29" s="88"/>
      <c r="G29" s="395"/>
      <c r="H29" s="388">
        <f t="shared" si="0"/>
        <v>0</v>
      </c>
      <c r="I29" s="397"/>
      <c r="J29" s="133"/>
      <c r="K29" s="397"/>
      <c r="L29" s="133"/>
      <c r="M29" s="60"/>
      <c r="N29" s="61"/>
    </row>
    <row r="30" spans="1:14" ht="11.25">
      <c r="A30" s="59"/>
      <c r="B30" s="77"/>
      <c r="C30" s="99" t="s">
        <v>382</v>
      </c>
      <c r="D30" s="6"/>
      <c r="E30" s="80">
        <v>6</v>
      </c>
      <c r="F30" s="411">
        <v>462.28</v>
      </c>
      <c r="G30" s="95">
        <v>1</v>
      </c>
      <c r="H30" s="388">
        <f t="shared" si="0"/>
        <v>5547.36</v>
      </c>
      <c r="I30" s="402">
        <v>1</v>
      </c>
      <c r="J30" s="403">
        <f>F30*G30*12</f>
        <v>5547.36</v>
      </c>
      <c r="K30" s="402">
        <v>1</v>
      </c>
      <c r="L30" s="403">
        <f>F30*K30*12</f>
        <v>5547.36</v>
      </c>
      <c r="M30" s="60"/>
      <c r="N30" s="61"/>
    </row>
    <row r="31" spans="1:14" ht="11.25">
      <c r="A31" s="59"/>
      <c r="B31" s="77"/>
      <c r="C31" s="99"/>
      <c r="D31" s="6"/>
      <c r="E31" s="502"/>
      <c r="F31" s="503"/>
      <c r="G31" s="100"/>
      <c r="H31" s="501">
        <f>E31*2*12</f>
        <v>0</v>
      </c>
      <c r="I31" s="405"/>
      <c r="J31" s="406">
        <f>E31*2*12</f>
        <v>0</v>
      </c>
      <c r="K31" s="405"/>
      <c r="L31" s="406">
        <f>E31*2*12</f>
        <v>0</v>
      </c>
      <c r="M31" s="60"/>
      <c r="N31" s="61"/>
    </row>
    <row r="32" spans="1:14" ht="11.25">
      <c r="A32" s="59"/>
      <c r="B32" s="77"/>
      <c r="C32" s="504" t="s">
        <v>383</v>
      </c>
      <c r="D32" s="6"/>
      <c r="E32" s="505">
        <v>100</v>
      </c>
      <c r="F32" s="503"/>
      <c r="G32" s="95"/>
      <c r="H32" s="501">
        <f>E32</f>
        <v>100</v>
      </c>
      <c r="I32" s="112"/>
      <c r="J32" s="118">
        <f>E32</f>
        <v>100</v>
      </c>
      <c r="K32" s="112"/>
      <c r="L32" s="118">
        <f>E32</f>
        <v>100</v>
      </c>
      <c r="M32" s="60"/>
      <c r="N32" s="61"/>
    </row>
    <row r="33" spans="1:14" ht="11.25">
      <c r="A33" s="59"/>
      <c r="B33" s="77"/>
      <c r="C33" s="99"/>
      <c r="D33" s="6"/>
      <c r="E33" s="93"/>
      <c r="F33" s="99"/>
      <c r="G33" s="95"/>
      <c r="H33" s="501"/>
      <c r="I33" s="112"/>
      <c r="J33" s="126"/>
      <c r="K33" s="112"/>
      <c r="L33" s="126"/>
      <c r="M33" s="60"/>
      <c r="N33" s="61"/>
    </row>
    <row r="34" spans="1:14" ht="11.25">
      <c r="A34" s="59"/>
      <c r="B34" s="506"/>
      <c r="C34" s="507"/>
      <c r="D34" s="6"/>
      <c r="E34" s="93"/>
      <c r="F34" s="503"/>
      <c r="G34" s="100"/>
      <c r="H34" s="501"/>
      <c r="I34" s="112"/>
      <c r="J34" s="126"/>
      <c r="K34" s="112"/>
      <c r="L34" s="126"/>
      <c r="M34" s="60"/>
      <c r="N34" s="61"/>
    </row>
    <row r="35" spans="1:14" ht="11.25">
      <c r="A35" s="59"/>
      <c r="B35" s="77"/>
      <c r="C35" s="99"/>
      <c r="D35" s="6"/>
      <c r="E35" s="93"/>
      <c r="F35" s="99"/>
      <c r="G35" s="95"/>
      <c r="H35" s="501"/>
      <c r="I35" s="112"/>
      <c r="J35" s="126"/>
      <c r="K35" s="112"/>
      <c r="L35" s="126"/>
      <c r="M35" s="60"/>
      <c r="N35" s="61"/>
    </row>
    <row r="36" spans="1:14" ht="11.25">
      <c r="A36" s="59"/>
      <c r="B36" s="77"/>
      <c r="C36" s="99"/>
      <c r="D36" s="6"/>
      <c r="E36" s="93"/>
      <c r="F36" s="503"/>
      <c r="G36" s="100"/>
      <c r="H36" s="501"/>
      <c r="I36" s="112"/>
      <c r="J36" s="126"/>
      <c r="K36" s="112"/>
      <c r="L36" s="126"/>
      <c r="M36" s="60"/>
      <c r="N36" s="61"/>
    </row>
    <row r="37" spans="1:14" ht="11.25">
      <c r="A37" s="59"/>
      <c r="B37" s="77"/>
      <c r="C37" s="99"/>
      <c r="D37" s="6"/>
      <c r="E37" s="93"/>
      <c r="F37" s="503"/>
      <c r="G37" s="100"/>
      <c r="H37" s="501"/>
      <c r="I37" s="112"/>
      <c r="J37" s="126"/>
      <c r="K37" s="112"/>
      <c r="L37" s="126"/>
      <c r="M37" s="60"/>
      <c r="N37" s="61"/>
    </row>
    <row r="38" spans="1:14" ht="11.25">
      <c r="A38" s="59"/>
      <c r="B38" s="77"/>
      <c r="C38" s="99"/>
      <c r="D38" s="99"/>
      <c r="E38" s="508"/>
      <c r="F38" s="503"/>
      <c r="G38" s="100"/>
      <c r="H38" s="501"/>
      <c r="I38" s="112"/>
      <c r="J38" s="126"/>
      <c r="K38" s="112"/>
      <c r="L38" s="126"/>
      <c r="M38" s="60"/>
      <c r="N38" s="61"/>
    </row>
    <row r="39" spans="1:14" ht="11.25">
      <c r="A39" s="59"/>
      <c r="B39" s="77"/>
      <c r="C39" s="78"/>
      <c r="D39" s="78"/>
      <c r="E39" s="508"/>
      <c r="F39" s="102"/>
      <c r="G39" s="100"/>
      <c r="H39" s="509"/>
      <c r="I39" s="112"/>
      <c r="J39" s="126"/>
      <c r="K39" s="112"/>
      <c r="L39" s="126"/>
      <c r="M39" s="60"/>
      <c r="N39" s="61"/>
    </row>
    <row r="40" spans="1:14" ht="12" thickBot="1">
      <c r="A40" s="59"/>
      <c r="B40" s="506"/>
      <c r="C40" s="510"/>
      <c r="D40" s="511"/>
      <c r="E40" s="508"/>
      <c r="F40" s="110"/>
      <c r="G40" s="103"/>
      <c r="H40" s="122"/>
      <c r="I40" s="475"/>
      <c r="J40" s="475"/>
      <c r="K40" s="475"/>
      <c r="L40" s="475"/>
      <c r="M40" s="60"/>
      <c r="N40" s="61"/>
    </row>
    <row r="41" spans="1:13" ht="13.5" customHeight="1" thickBot="1">
      <c r="A41" s="11"/>
      <c r="B41" s="135">
        <v>2</v>
      </c>
      <c r="C41" s="1437" t="s">
        <v>20</v>
      </c>
      <c r="D41" s="1438"/>
      <c r="E41" s="1439"/>
      <c r="F41" s="512"/>
      <c r="G41" s="513">
        <f>SUM(G25:G39)</f>
        <v>2</v>
      </c>
      <c r="H41" s="514">
        <f>SUM(H25:H40)</f>
        <v>11309.8</v>
      </c>
      <c r="I41" s="513">
        <f>SUM(I25:I39)</f>
        <v>2</v>
      </c>
      <c r="J41" s="513">
        <f>SUM(J25:J39)</f>
        <v>11309.8</v>
      </c>
      <c r="K41" s="513">
        <f>SUM(K25:K39)</f>
        <v>2</v>
      </c>
      <c r="L41" s="515">
        <f>SUM(L25:L39)</f>
        <v>11309.8</v>
      </c>
      <c r="M41" s="12"/>
    </row>
    <row r="42" spans="1:13" ht="12" thickBot="1">
      <c r="A42" s="1"/>
      <c r="B42" s="141">
        <v>3</v>
      </c>
      <c r="C42" s="142" t="s">
        <v>21</v>
      </c>
      <c r="D42" s="143"/>
      <c r="E42" s="143"/>
      <c r="F42" s="144"/>
      <c r="G42" s="46"/>
      <c r="H42" s="146"/>
      <c r="I42" s="46"/>
      <c r="J42" s="146"/>
      <c r="K42" s="46"/>
      <c r="L42" s="146"/>
      <c r="M42" s="2"/>
    </row>
    <row r="43" spans="1:13" ht="12" thickBot="1">
      <c r="A43" s="11"/>
      <c r="B43" s="147">
        <v>4</v>
      </c>
      <c r="C43" s="148" t="s">
        <v>22</v>
      </c>
      <c r="D43" s="149"/>
      <c r="E43" s="149"/>
      <c r="F43" s="150"/>
      <c r="G43" s="151" t="s">
        <v>23</v>
      </c>
      <c r="H43" s="152">
        <f>SUM(H81)</f>
        <v>0</v>
      </c>
      <c r="I43" s="153" t="s">
        <v>23</v>
      </c>
      <c r="J43" s="154">
        <f>SUM(I81)</f>
        <v>0</v>
      </c>
      <c r="K43" s="153" t="s">
        <v>23</v>
      </c>
      <c r="L43" s="154">
        <f>SUM(K81)</f>
        <v>0</v>
      </c>
      <c r="M43" s="12"/>
    </row>
    <row r="44" spans="1:13" ht="12" thickBot="1">
      <c r="A44" s="11"/>
      <c r="B44" s="147">
        <v>5</v>
      </c>
      <c r="C44" s="148" t="s">
        <v>24</v>
      </c>
      <c r="D44" s="149"/>
      <c r="E44" s="149"/>
      <c r="F44" s="155"/>
      <c r="G44" s="151" t="s">
        <v>23</v>
      </c>
      <c r="H44" s="152">
        <f>H149</f>
        <v>0</v>
      </c>
      <c r="I44" s="153" t="s">
        <v>23</v>
      </c>
      <c r="J44" s="154">
        <f>I149</f>
        <v>0</v>
      </c>
      <c r="K44" s="153" t="s">
        <v>23</v>
      </c>
      <c r="L44" s="154">
        <f>K149</f>
        <v>0</v>
      </c>
      <c r="M44" s="12"/>
    </row>
    <row r="45" spans="1:13" ht="12" thickBot="1">
      <c r="A45" s="11"/>
      <c r="B45" s="147">
        <v>6</v>
      </c>
      <c r="C45" s="148" t="s">
        <v>25</v>
      </c>
      <c r="D45" s="149"/>
      <c r="E45" s="149"/>
      <c r="F45" s="155"/>
      <c r="G45" s="156"/>
      <c r="H45" s="157">
        <f>H157</f>
        <v>0</v>
      </c>
      <c r="I45" s="158"/>
      <c r="J45" s="154">
        <f>I157</f>
        <v>0</v>
      </c>
      <c r="K45" s="158"/>
      <c r="L45" s="154">
        <f>K157</f>
        <v>0</v>
      </c>
      <c r="M45" s="12"/>
    </row>
    <row r="46" spans="1:13" ht="12" thickBot="1">
      <c r="A46" s="11"/>
      <c r="B46" s="147">
        <v>7</v>
      </c>
      <c r="C46" s="148" t="s">
        <v>89</v>
      </c>
      <c r="D46" s="149"/>
      <c r="E46" s="149"/>
      <c r="F46" s="159"/>
      <c r="G46" s="156" t="s">
        <v>23</v>
      </c>
      <c r="H46" s="157">
        <f>H172</f>
        <v>0</v>
      </c>
      <c r="I46" s="158" t="s">
        <v>23</v>
      </c>
      <c r="J46" s="154">
        <f>I172</f>
        <v>0</v>
      </c>
      <c r="K46" s="158" t="s">
        <v>23</v>
      </c>
      <c r="L46" s="154">
        <f>K172</f>
        <v>0</v>
      </c>
      <c r="M46" s="12"/>
    </row>
    <row r="47" spans="1:13" ht="12" thickBot="1">
      <c r="A47" s="14"/>
      <c r="B47" s="160">
        <v>8</v>
      </c>
      <c r="C47" s="161" t="s">
        <v>26</v>
      </c>
      <c r="D47" s="143"/>
      <c r="E47" s="143"/>
      <c r="F47" s="162"/>
      <c r="G47" s="163"/>
      <c r="H47" s="516">
        <f>H43+H44+H45+H46+H74</f>
        <v>11875.289999999999</v>
      </c>
      <c r="I47" s="163"/>
      <c r="J47" s="165">
        <f>I74+J43+J44+J45+J46</f>
        <v>11875.289999999999</v>
      </c>
      <c r="K47" s="163"/>
      <c r="L47" s="165">
        <f>L43+L44+L45+L46+K74</f>
        <v>11875.289999999999</v>
      </c>
      <c r="M47" s="39"/>
    </row>
    <row r="48" spans="1:13" ht="12" thickBot="1">
      <c r="A48" s="11"/>
      <c r="B48" s="1416" t="s">
        <v>27</v>
      </c>
      <c r="C48" s="1417"/>
      <c r="D48" s="1417"/>
      <c r="E48" s="1417"/>
      <c r="F48" s="1417"/>
      <c r="G48" s="1417"/>
      <c r="H48" s="1417"/>
      <c r="I48" s="1417"/>
      <c r="J48" s="1417"/>
      <c r="K48" s="1417"/>
      <c r="L48" s="1417"/>
      <c r="M48" s="166"/>
    </row>
    <row r="49" spans="1:14" ht="34.5" thickBot="1">
      <c r="A49" s="59"/>
      <c r="B49" s="1407" t="s">
        <v>28</v>
      </c>
      <c r="C49" s="1418" t="s">
        <v>29</v>
      </c>
      <c r="D49" s="1419"/>
      <c r="E49" s="1419"/>
      <c r="F49" s="1420"/>
      <c r="G49" s="425" t="s">
        <v>332</v>
      </c>
      <c r="H49" s="168" t="s">
        <v>328</v>
      </c>
      <c r="I49" s="1379" t="s">
        <v>374</v>
      </c>
      <c r="J49" s="1380"/>
      <c r="K49" s="1379" t="s">
        <v>329</v>
      </c>
      <c r="L49" s="1381"/>
      <c r="M49" s="169"/>
      <c r="N49" s="61"/>
    </row>
    <row r="50" spans="1:14" ht="13.5" customHeight="1" thickBot="1">
      <c r="A50" s="59"/>
      <c r="B50" s="1408"/>
      <c r="C50" s="1421"/>
      <c r="D50" s="1422"/>
      <c r="E50" s="1422"/>
      <c r="F50" s="1423"/>
      <c r="G50" s="426" t="s">
        <v>366</v>
      </c>
      <c r="H50" s="173" t="s">
        <v>30</v>
      </c>
      <c r="I50" s="1424" t="s">
        <v>31</v>
      </c>
      <c r="J50" s="1425"/>
      <c r="K50" s="1424" t="s">
        <v>31</v>
      </c>
      <c r="L50" s="1426"/>
      <c r="M50" s="174"/>
      <c r="N50" s="61"/>
    </row>
    <row r="51" spans="1:14" ht="12" thickBot="1">
      <c r="A51" s="59"/>
      <c r="B51" s="70">
        <v>9</v>
      </c>
      <c r="C51" s="175" t="s">
        <v>32</v>
      </c>
      <c r="D51" s="176"/>
      <c r="E51" s="176"/>
      <c r="F51" s="177"/>
      <c r="G51" s="427"/>
      <c r="H51" s="178"/>
      <c r="I51" s="1395"/>
      <c r="J51" s="1396"/>
      <c r="K51" s="1395"/>
      <c r="L51" s="1397"/>
      <c r="M51" s="169"/>
      <c r="N51" s="61"/>
    </row>
    <row r="52" spans="1:14" ht="12" thickBot="1">
      <c r="A52" s="59"/>
      <c r="B52" s="179">
        <v>10</v>
      </c>
      <c r="C52" s="180" t="s">
        <v>405</v>
      </c>
      <c r="D52" s="181"/>
      <c r="E52" s="181"/>
      <c r="F52" s="182"/>
      <c r="G52" s="428"/>
      <c r="H52" s="183"/>
      <c r="I52" s="1389"/>
      <c r="J52" s="1390"/>
      <c r="K52" s="1389"/>
      <c r="L52" s="1391"/>
      <c r="M52" s="169"/>
      <c r="N52" s="61"/>
    </row>
    <row r="53" spans="1:14" ht="11.25">
      <c r="A53" s="59"/>
      <c r="B53" s="77"/>
      <c r="C53" s="184"/>
      <c r="D53" s="184"/>
      <c r="E53" s="184"/>
      <c r="F53" s="185"/>
      <c r="G53" s="429"/>
      <c r="H53" s="187"/>
      <c r="I53" s="1383"/>
      <c r="J53" s="1384"/>
      <c r="K53" s="1383"/>
      <c r="L53" s="1385"/>
      <c r="M53" s="169"/>
      <c r="N53" s="61"/>
    </row>
    <row r="54" spans="1:14" ht="11.25">
      <c r="A54" s="59"/>
      <c r="B54" s="77"/>
      <c r="C54" s="78"/>
      <c r="D54" s="184"/>
      <c r="E54" s="184"/>
      <c r="F54" s="185"/>
      <c r="G54" s="430"/>
      <c r="H54" s="189"/>
      <c r="I54" s="1369"/>
      <c r="J54" s="1370"/>
      <c r="K54" s="1369"/>
      <c r="L54" s="1371"/>
      <c r="M54" s="169"/>
      <c r="N54" s="61"/>
    </row>
    <row r="55" spans="1:14" ht="11.25">
      <c r="A55" s="59"/>
      <c r="B55" s="77"/>
      <c r="C55" s="78"/>
      <c r="D55" s="184"/>
      <c r="E55" s="184"/>
      <c r="F55" s="185"/>
      <c r="G55" s="430"/>
      <c r="H55" s="189"/>
      <c r="I55" s="1369"/>
      <c r="J55" s="1370"/>
      <c r="K55" s="1369"/>
      <c r="L55" s="1371"/>
      <c r="M55" s="169"/>
      <c r="N55" s="61"/>
    </row>
    <row r="56" spans="1:14" ht="12" thickBot="1">
      <c r="A56" s="59"/>
      <c r="B56" s="190"/>
      <c r="C56" s="129"/>
      <c r="D56" s="191"/>
      <c r="E56" s="191"/>
      <c r="F56" s="192"/>
      <c r="G56" s="431"/>
      <c r="H56" s="194"/>
      <c r="I56" s="1358"/>
      <c r="J56" s="1359"/>
      <c r="K56" s="1358"/>
      <c r="L56" s="1360"/>
      <c r="M56" s="169"/>
      <c r="N56" s="61"/>
    </row>
    <row r="57" spans="1:14" ht="11.25">
      <c r="A57" s="59"/>
      <c r="B57" s="77">
        <v>11</v>
      </c>
      <c r="C57" s="195" t="s">
        <v>33</v>
      </c>
      <c r="D57" s="71"/>
      <c r="E57" s="71"/>
      <c r="F57" s="196"/>
      <c r="G57" s="432"/>
      <c r="H57" s="517">
        <f>H47</f>
        <v>11875.289999999999</v>
      </c>
      <c r="I57" s="1500">
        <f>J47</f>
        <v>11875.289999999999</v>
      </c>
      <c r="J57" s="1501"/>
      <c r="K57" s="1500">
        <f>L47</f>
        <v>11875.289999999999</v>
      </c>
      <c r="L57" s="1528"/>
      <c r="M57" s="169"/>
      <c r="N57" s="61"/>
    </row>
    <row r="58" spans="1:14" ht="11.25">
      <c r="A58" s="59"/>
      <c r="B58" s="77">
        <v>12</v>
      </c>
      <c r="C58" s="199" t="s">
        <v>34</v>
      </c>
      <c r="D58" s="184"/>
      <c r="E58" s="184"/>
      <c r="F58" s="185"/>
      <c r="G58" s="430"/>
      <c r="H58" s="518"/>
      <c r="I58" s="1369"/>
      <c r="J58" s="1370"/>
      <c r="K58" s="1369"/>
      <c r="L58" s="1371"/>
      <c r="M58" s="169"/>
      <c r="N58" s="61"/>
    </row>
    <row r="59" spans="1:14" ht="12" thickBot="1">
      <c r="A59" s="59"/>
      <c r="B59" s="77">
        <v>13</v>
      </c>
      <c r="C59" s="200" t="s">
        <v>35</v>
      </c>
      <c r="D59" s="201"/>
      <c r="E59" s="201"/>
      <c r="F59" s="169"/>
      <c r="G59" s="434"/>
      <c r="H59" s="203"/>
      <c r="I59" s="1392"/>
      <c r="J59" s="1393"/>
      <c r="K59" s="1392"/>
      <c r="L59" s="1394"/>
      <c r="M59" s="169"/>
      <c r="N59" s="61"/>
    </row>
    <row r="60" spans="1:14" ht="12" thickBot="1">
      <c r="A60" s="59"/>
      <c r="B60" s="179">
        <v>14</v>
      </c>
      <c r="C60" s="204" t="s">
        <v>406</v>
      </c>
      <c r="D60" s="181"/>
      <c r="E60" s="181"/>
      <c r="F60" s="182"/>
      <c r="G60" s="435"/>
      <c r="H60" s="206">
        <v>0</v>
      </c>
      <c r="I60" s="1389"/>
      <c r="J60" s="1390"/>
      <c r="K60" s="1389"/>
      <c r="L60" s="1391"/>
      <c r="M60" s="169"/>
      <c r="N60" s="61"/>
    </row>
    <row r="61" spans="1:14" ht="11.25">
      <c r="A61" s="59"/>
      <c r="B61" s="77"/>
      <c r="C61" s="59"/>
      <c r="D61" s="201"/>
      <c r="E61" s="201"/>
      <c r="F61" s="169"/>
      <c r="G61" s="436"/>
      <c r="H61" s="208"/>
      <c r="I61" s="1383"/>
      <c r="J61" s="1384"/>
      <c r="K61" s="1383"/>
      <c r="L61" s="1385"/>
      <c r="M61" s="169"/>
      <c r="N61" s="61"/>
    </row>
    <row r="62" spans="1:14" ht="11.25">
      <c r="A62" s="59"/>
      <c r="B62" s="77"/>
      <c r="C62" s="209"/>
      <c r="D62" s="102"/>
      <c r="E62" s="102"/>
      <c r="F62" s="210"/>
      <c r="G62" s="437"/>
      <c r="H62" s="212"/>
      <c r="I62" s="1369"/>
      <c r="J62" s="1370"/>
      <c r="K62" s="1369"/>
      <c r="L62" s="1371"/>
      <c r="M62" s="169"/>
      <c r="N62" s="61"/>
    </row>
    <row r="63" spans="1:14" ht="11.25">
      <c r="A63" s="59"/>
      <c r="B63" s="77"/>
      <c r="C63" s="209"/>
      <c r="D63" s="102"/>
      <c r="E63" s="102"/>
      <c r="F63" s="210"/>
      <c r="G63" s="437"/>
      <c r="H63" s="212"/>
      <c r="I63" s="1369"/>
      <c r="J63" s="1370"/>
      <c r="K63" s="1369"/>
      <c r="L63" s="1371"/>
      <c r="M63" s="169"/>
      <c r="N63" s="61"/>
    </row>
    <row r="64" spans="1:14" ht="12" thickBot="1">
      <c r="A64" s="59"/>
      <c r="B64" s="77"/>
      <c r="C64" s="209"/>
      <c r="D64" s="102"/>
      <c r="E64" s="102"/>
      <c r="F64" s="210"/>
      <c r="G64" s="437"/>
      <c r="H64" s="212"/>
      <c r="I64" s="1392"/>
      <c r="J64" s="1393"/>
      <c r="K64" s="1392"/>
      <c r="L64" s="1394"/>
      <c r="M64" s="169"/>
      <c r="N64" s="61"/>
    </row>
    <row r="65" spans="1:14" ht="12" thickBot="1">
      <c r="A65" s="59"/>
      <c r="B65" s="179">
        <v>15</v>
      </c>
      <c r="C65" s="204" t="s">
        <v>407</v>
      </c>
      <c r="D65" s="181"/>
      <c r="E65" s="181"/>
      <c r="F65" s="182"/>
      <c r="G65" s="435"/>
      <c r="H65" s="206"/>
      <c r="I65" s="1389"/>
      <c r="J65" s="1390"/>
      <c r="K65" s="1389"/>
      <c r="L65" s="1391"/>
      <c r="M65" s="169"/>
      <c r="N65" s="61"/>
    </row>
    <row r="66" spans="1:14" ht="11.25">
      <c r="A66" s="59"/>
      <c r="B66" s="77"/>
      <c r="C66" s="213"/>
      <c r="D66" s="184"/>
      <c r="E66" s="184"/>
      <c r="F66" s="185"/>
      <c r="G66" s="438"/>
      <c r="H66" s="215"/>
      <c r="I66" s="1383"/>
      <c r="J66" s="1384"/>
      <c r="K66" s="1383"/>
      <c r="L66" s="1385"/>
      <c r="M66" s="169"/>
      <c r="N66" s="61"/>
    </row>
    <row r="67" spans="1:14" ht="11.25">
      <c r="A67" s="59"/>
      <c r="B67" s="77"/>
      <c r="C67" s="199"/>
      <c r="D67" s="78"/>
      <c r="E67" s="78"/>
      <c r="F67" s="216"/>
      <c r="G67" s="439"/>
      <c r="H67" s="218"/>
      <c r="I67" s="1369"/>
      <c r="J67" s="1370"/>
      <c r="K67" s="1369"/>
      <c r="L67" s="1371"/>
      <c r="M67" s="169"/>
      <c r="N67" s="61"/>
    </row>
    <row r="68" spans="1:13" ht="11.25">
      <c r="A68" s="59"/>
      <c r="B68" s="77"/>
      <c r="C68" s="199"/>
      <c r="D68" s="78"/>
      <c r="E68" s="78"/>
      <c r="F68" s="216"/>
      <c r="G68" s="439"/>
      <c r="H68" s="218"/>
      <c r="I68" s="1369"/>
      <c r="J68" s="1370"/>
      <c r="K68" s="1369"/>
      <c r="L68" s="1371"/>
      <c r="M68" s="219"/>
    </row>
    <row r="69" spans="1:14" ht="12" thickBot="1">
      <c r="A69" s="59"/>
      <c r="B69" s="77"/>
      <c r="C69" s="220"/>
      <c r="D69" s="191"/>
      <c r="E69" s="191"/>
      <c r="F69" s="519"/>
      <c r="G69" s="440"/>
      <c r="H69" s="222"/>
      <c r="I69" s="1358"/>
      <c r="J69" s="1359"/>
      <c r="K69" s="1358"/>
      <c r="L69" s="1360"/>
      <c r="M69" s="169"/>
      <c r="N69" s="61"/>
    </row>
    <row r="70" spans="1:13" ht="12" thickBot="1">
      <c r="A70" s="11"/>
      <c r="B70" s="135">
        <v>16</v>
      </c>
      <c r="C70" s="137" t="s">
        <v>36</v>
      </c>
      <c r="D70" s="223"/>
      <c r="E70" s="223"/>
      <c r="F70" s="224"/>
      <c r="G70" s="225"/>
      <c r="H70" s="520">
        <f>SUM(H51:H60)</f>
        <v>11875.289999999999</v>
      </c>
      <c r="I70" s="1454">
        <f>SUM(I51:I60)</f>
        <v>11875.289999999999</v>
      </c>
      <c r="J70" s="1455"/>
      <c r="K70" s="1454">
        <f>SUM(K57:L69)</f>
        <v>11875.289999999999</v>
      </c>
      <c r="L70" s="1456"/>
      <c r="M70" s="219"/>
    </row>
    <row r="71" spans="1:13" ht="12" thickBot="1">
      <c r="A71" s="11"/>
      <c r="B71" s="1372" t="s">
        <v>37</v>
      </c>
      <c r="C71" s="1373"/>
      <c r="D71" s="1373"/>
      <c r="E71" s="1373"/>
      <c r="F71" s="1373"/>
      <c r="G71" s="1373"/>
      <c r="H71" s="1373"/>
      <c r="I71" s="1373"/>
      <c r="J71" s="1373"/>
      <c r="K71" s="1373"/>
      <c r="L71" s="1373"/>
      <c r="M71" s="219"/>
    </row>
    <row r="72" spans="1:13" ht="34.5" thickBot="1">
      <c r="A72" s="11"/>
      <c r="B72" s="1374" t="s">
        <v>28</v>
      </c>
      <c r="C72" s="1376" t="s">
        <v>38</v>
      </c>
      <c r="D72" s="1377"/>
      <c r="E72" s="1377"/>
      <c r="F72" s="1378"/>
      <c r="G72" s="167"/>
      <c r="H72" s="168" t="s">
        <v>328</v>
      </c>
      <c r="I72" s="1379" t="s">
        <v>324</v>
      </c>
      <c r="J72" s="1380"/>
      <c r="K72" s="1379" t="s">
        <v>329</v>
      </c>
      <c r="L72" s="1381"/>
      <c r="M72" s="219"/>
    </row>
    <row r="73" spans="1:13" ht="12" thickBot="1">
      <c r="A73" s="11"/>
      <c r="B73" s="1375"/>
      <c r="C73" s="21" t="s">
        <v>39</v>
      </c>
      <c r="D73" s="22" t="s">
        <v>40</v>
      </c>
      <c r="E73" s="47"/>
      <c r="F73" s="227"/>
      <c r="G73" s="443" t="s">
        <v>366</v>
      </c>
      <c r="H73" s="28" t="s">
        <v>41</v>
      </c>
      <c r="I73" s="1364" t="s">
        <v>42</v>
      </c>
      <c r="J73" s="1382"/>
      <c r="K73" s="1364" t="s">
        <v>42</v>
      </c>
      <c r="L73" s="1365"/>
      <c r="M73" s="219"/>
    </row>
    <row r="74" spans="1:13" ht="12" thickBot="1">
      <c r="A74" s="11"/>
      <c r="B74" s="135">
        <v>17</v>
      </c>
      <c r="C74" s="229" t="s">
        <v>43</v>
      </c>
      <c r="D74" s="230" t="s">
        <v>68</v>
      </c>
      <c r="E74" s="223"/>
      <c r="F74" s="224"/>
      <c r="G74" s="444"/>
      <c r="H74" s="520">
        <f>SUM(H75:H79)</f>
        <v>11875.289999999999</v>
      </c>
      <c r="I74" s="1366">
        <f>SUM(I75:J79)</f>
        <v>11875.289999999999</v>
      </c>
      <c r="J74" s="1367"/>
      <c r="K74" s="1366">
        <f>K75+K79</f>
        <v>11875.289999999999</v>
      </c>
      <c r="L74" s="1368"/>
      <c r="M74" s="219"/>
    </row>
    <row r="75" spans="1:13" ht="11.25">
      <c r="A75" s="11"/>
      <c r="B75" s="29">
        <v>18</v>
      </c>
      <c r="C75" s="8" t="s">
        <v>155</v>
      </c>
      <c r="D75" s="1340" t="s">
        <v>85</v>
      </c>
      <c r="E75" s="1341"/>
      <c r="F75" s="166"/>
      <c r="G75" s="445"/>
      <c r="H75" s="521">
        <f>H41</f>
        <v>11309.8</v>
      </c>
      <c r="I75" s="1342">
        <f>J41</f>
        <v>11309.8</v>
      </c>
      <c r="J75" s="1343"/>
      <c r="K75" s="1342">
        <f>L41</f>
        <v>11309.8</v>
      </c>
      <c r="L75" s="1343"/>
      <c r="M75" s="219"/>
    </row>
    <row r="76" spans="1:14" ht="11.25">
      <c r="A76" s="59"/>
      <c r="B76" s="77">
        <v>20</v>
      </c>
      <c r="C76" s="234" t="s">
        <v>44</v>
      </c>
      <c r="D76" s="1352" t="s">
        <v>281</v>
      </c>
      <c r="E76" s="1353"/>
      <c r="F76" s="169"/>
      <c r="G76" s="439"/>
      <c r="H76" s="522"/>
      <c r="I76" s="1253"/>
      <c r="J76" s="1254"/>
      <c r="K76" s="1253"/>
      <c r="L76" s="1457"/>
      <c r="M76" s="169"/>
      <c r="N76" s="61"/>
    </row>
    <row r="77" spans="1:14" ht="12" thickBot="1">
      <c r="A77" s="59"/>
      <c r="B77" s="77">
        <v>21</v>
      </c>
      <c r="C77" s="236" t="s">
        <v>86</v>
      </c>
      <c r="D77" s="1335" t="s">
        <v>87</v>
      </c>
      <c r="E77" s="1336"/>
      <c r="F77" s="169"/>
      <c r="G77" s="437"/>
      <c r="H77" s="523"/>
      <c r="I77" s="1312"/>
      <c r="J77" s="1313"/>
      <c r="K77" s="1312"/>
      <c r="L77" s="1458"/>
      <c r="M77" s="169"/>
      <c r="N77" s="61"/>
    </row>
    <row r="78" spans="1:14" ht="12" thickBot="1">
      <c r="A78" s="59"/>
      <c r="B78" s="77"/>
      <c r="C78" s="236"/>
      <c r="D78" s="239" t="s">
        <v>305</v>
      </c>
      <c r="E78" s="237"/>
      <c r="F78" s="169"/>
      <c r="G78" s="450"/>
      <c r="H78" s="523"/>
      <c r="I78" s="524"/>
      <c r="J78" s="525"/>
      <c r="K78" s="524"/>
      <c r="L78" s="526"/>
      <c r="M78" s="169"/>
      <c r="N78" s="61"/>
    </row>
    <row r="79" spans="1:14" ht="12" thickBot="1">
      <c r="A79" s="59"/>
      <c r="B79" s="67">
        <v>22</v>
      </c>
      <c r="C79" s="244" t="s">
        <v>156</v>
      </c>
      <c r="D79" s="1348" t="s">
        <v>282</v>
      </c>
      <c r="E79" s="1349"/>
      <c r="F79" s="245"/>
      <c r="G79" s="452"/>
      <c r="H79" s="527">
        <f>SUM(H75:H77)*0.05</f>
        <v>565.49</v>
      </c>
      <c r="I79" s="1350">
        <f>(I75+I76+I77)*0.05</f>
        <v>565.49</v>
      </c>
      <c r="J79" s="1351"/>
      <c r="K79" s="1350">
        <f>K75*0.05</f>
        <v>565.49</v>
      </c>
      <c r="L79" s="1355"/>
      <c r="M79" s="169"/>
      <c r="N79" s="61"/>
    </row>
    <row r="80" spans="1:13" ht="12" thickBot="1">
      <c r="A80" s="11"/>
      <c r="B80" s="248"/>
      <c r="C80" s="249"/>
      <c r="D80" s="250"/>
      <c r="E80" s="251"/>
      <c r="F80" s="252"/>
      <c r="G80" s="253"/>
      <c r="H80" s="256"/>
      <c r="I80" s="255"/>
      <c r="J80" s="256"/>
      <c r="K80" s="255"/>
      <c r="L80" s="257"/>
      <c r="M80" s="219"/>
    </row>
    <row r="81" spans="1:13" ht="12" thickBot="1">
      <c r="A81" s="11"/>
      <c r="B81" s="258">
        <v>23</v>
      </c>
      <c r="C81" s="259" t="s">
        <v>45</v>
      </c>
      <c r="D81" s="260" t="s">
        <v>46</v>
      </c>
      <c r="E81" s="261"/>
      <c r="F81" s="224"/>
      <c r="G81" s="262">
        <f>G82+G85+G89+G96+G108+G117+G128+G131+G138+G145+G132</f>
        <v>0</v>
      </c>
      <c r="H81" s="498">
        <f>H82+H85+H89+H96+H108+H117+H126+H128+H131+H132+H138+H145</f>
        <v>0</v>
      </c>
      <c r="I81" s="1356">
        <f>I82+I85+I89+I96+I108+I117+I128+I131+I138+I145+I132</f>
        <v>0</v>
      </c>
      <c r="J81" s="1357"/>
      <c r="K81" s="1356">
        <f>K82+K85+K89+K96+K108+K117+K128+K131+K138+K145+K132</f>
        <v>0</v>
      </c>
      <c r="L81" s="1357"/>
      <c r="M81" s="219"/>
    </row>
    <row r="82" spans="1:14" ht="11.25">
      <c r="A82" s="59"/>
      <c r="B82" s="264">
        <v>24</v>
      </c>
      <c r="C82" s="265" t="s">
        <v>47</v>
      </c>
      <c r="D82" s="1344" t="s">
        <v>157</v>
      </c>
      <c r="E82" s="1345"/>
      <c r="F82" s="266"/>
      <c r="G82" s="267">
        <f>SUM(G83:G84)</f>
        <v>0</v>
      </c>
      <c r="H82" s="499">
        <f>SUM(H83:H84)</f>
        <v>0</v>
      </c>
      <c r="I82" s="1346">
        <f>I83+I84</f>
        <v>0</v>
      </c>
      <c r="J82" s="1347"/>
      <c r="K82" s="1346">
        <f>K83+K84</f>
        <v>0</v>
      </c>
      <c r="L82" s="1347"/>
      <c r="M82" s="169"/>
      <c r="N82" s="61"/>
    </row>
    <row r="83" spans="1:14" ht="11.25">
      <c r="A83" s="59"/>
      <c r="B83" s="269"/>
      <c r="C83" s="270" t="s">
        <v>123</v>
      </c>
      <c r="D83" s="1331" t="s">
        <v>158</v>
      </c>
      <c r="E83" s="1332"/>
      <c r="F83" s="271"/>
      <c r="G83" s="214"/>
      <c r="H83" s="323"/>
      <c r="I83" s="1309"/>
      <c r="J83" s="1310"/>
      <c r="K83" s="1309"/>
      <c r="L83" s="1310"/>
      <c r="M83" s="169"/>
      <c r="N83" s="61"/>
    </row>
    <row r="84" spans="1:14" ht="11.25">
      <c r="A84" s="59"/>
      <c r="B84" s="269"/>
      <c r="C84" s="270" t="s">
        <v>124</v>
      </c>
      <c r="D84" s="1331" t="s">
        <v>159</v>
      </c>
      <c r="E84" s="1332"/>
      <c r="F84" s="271"/>
      <c r="G84" s="214"/>
      <c r="H84" s="323"/>
      <c r="I84" s="1309"/>
      <c r="J84" s="1310"/>
      <c r="K84" s="1309"/>
      <c r="L84" s="1310"/>
      <c r="M84" s="169"/>
      <c r="N84" s="61"/>
    </row>
    <row r="85" spans="1:14" ht="11.25">
      <c r="A85" s="59"/>
      <c r="B85" s="273">
        <v>25</v>
      </c>
      <c r="C85" s="274" t="s">
        <v>48</v>
      </c>
      <c r="D85" s="1321" t="s">
        <v>49</v>
      </c>
      <c r="E85" s="1322"/>
      <c r="F85" s="275"/>
      <c r="G85" s="217">
        <f>SUM(G86:G88)</f>
        <v>0</v>
      </c>
      <c r="H85" s="371">
        <f>SUM(H86:H88)</f>
        <v>0</v>
      </c>
      <c r="I85" s="1309">
        <f>I86+I87+I88</f>
        <v>0</v>
      </c>
      <c r="J85" s="1329"/>
      <c r="K85" s="1309">
        <f>K86+K87+K88</f>
        <v>0</v>
      </c>
      <c r="L85" s="1329"/>
      <c r="M85" s="169"/>
      <c r="N85" s="61"/>
    </row>
    <row r="86" spans="1:14" ht="11.25">
      <c r="A86" s="59"/>
      <c r="B86" s="273"/>
      <c r="C86" s="277" t="s">
        <v>125</v>
      </c>
      <c r="D86" s="1307" t="s">
        <v>128</v>
      </c>
      <c r="E86" s="1308"/>
      <c r="F86" s="275"/>
      <c r="G86" s="217"/>
      <c r="H86" s="332"/>
      <c r="I86" s="1309"/>
      <c r="J86" s="1310"/>
      <c r="K86" s="1309"/>
      <c r="L86" s="1310"/>
      <c r="M86" s="169"/>
      <c r="N86" s="61"/>
    </row>
    <row r="87" spans="1:14" ht="11.25">
      <c r="A87" s="59"/>
      <c r="B87" s="273"/>
      <c r="C87" s="277" t="s">
        <v>126</v>
      </c>
      <c r="D87" s="1307" t="s">
        <v>165</v>
      </c>
      <c r="E87" s="1308"/>
      <c r="F87" s="275"/>
      <c r="G87" s="217"/>
      <c r="H87" s="332"/>
      <c r="I87" s="1309"/>
      <c r="J87" s="1310"/>
      <c r="K87" s="1309"/>
      <c r="L87" s="1310"/>
      <c r="M87" s="169"/>
      <c r="N87" s="61"/>
    </row>
    <row r="88" spans="1:14" ht="11.25">
      <c r="A88" s="59"/>
      <c r="B88" s="273"/>
      <c r="C88" s="277" t="s">
        <v>127</v>
      </c>
      <c r="D88" s="1307" t="s">
        <v>129</v>
      </c>
      <c r="E88" s="1308"/>
      <c r="F88" s="275"/>
      <c r="G88" s="217"/>
      <c r="H88" s="332"/>
      <c r="I88" s="1309"/>
      <c r="J88" s="1310"/>
      <c r="K88" s="1309"/>
      <c r="L88" s="1310"/>
      <c r="M88" s="169"/>
      <c r="N88" s="61"/>
    </row>
    <row r="89" spans="1:14" ht="11.25">
      <c r="A89" s="59"/>
      <c r="B89" s="273">
        <v>26</v>
      </c>
      <c r="C89" s="274" t="s">
        <v>50</v>
      </c>
      <c r="D89" s="1321" t="s">
        <v>51</v>
      </c>
      <c r="E89" s="1322"/>
      <c r="F89" s="275"/>
      <c r="G89" s="217">
        <f>SUM(G90:G95)</f>
        <v>0</v>
      </c>
      <c r="H89" s="371">
        <f>SUM(H90:H95)</f>
        <v>0</v>
      </c>
      <c r="I89" s="1309">
        <f>I90+I91+I92+I93+I94+I95</f>
        <v>0</v>
      </c>
      <c r="J89" s="1329"/>
      <c r="K89" s="1309">
        <f>K90+K91+K92+K93+K94+K95</f>
        <v>0</v>
      </c>
      <c r="L89" s="1329"/>
      <c r="M89" s="169"/>
      <c r="N89" s="61"/>
    </row>
    <row r="90" spans="1:14" ht="11.25">
      <c r="A90" s="59"/>
      <c r="B90" s="273"/>
      <c r="C90" s="277" t="s">
        <v>130</v>
      </c>
      <c r="D90" s="1307" t="s">
        <v>164</v>
      </c>
      <c r="E90" s="1308"/>
      <c r="F90" s="275"/>
      <c r="G90" s="217"/>
      <c r="H90" s="332"/>
      <c r="I90" s="1309"/>
      <c r="J90" s="1310"/>
      <c r="K90" s="1309"/>
      <c r="L90" s="1310"/>
      <c r="M90" s="169"/>
      <c r="N90" s="61"/>
    </row>
    <row r="91" spans="1:14" ht="11.25">
      <c r="A91" s="59"/>
      <c r="B91" s="273"/>
      <c r="C91" s="277" t="s">
        <v>131</v>
      </c>
      <c r="D91" s="1307" t="s">
        <v>166</v>
      </c>
      <c r="E91" s="1308"/>
      <c r="F91" s="275"/>
      <c r="G91" s="217"/>
      <c r="H91" s="332"/>
      <c r="I91" s="1309"/>
      <c r="J91" s="1310"/>
      <c r="K91" s="1309"/>
      <c r="L91" s="1310"/>
      <c r="M91" s="169"/>
      <c r="N91" s="61"/>
    </row>
    <row r="92" spans="1:14" ht="11.25">
      <c r="A92" s="59"/>
      <c r="B92" s="273"/>
      <c r="C92" s="277" t="s">
        <v>132</v>
      </c>
      <c r="D92" s="1307" t="s">
        <v>167</v>
      </c>
      <c r="E92" s="1308"/>
      <c r="F92" s="275"/>
      <c r="G92" s="217"/>
      <c r="H92" s="465"/>
      <c r="I92" s="1309"/>
      <c r="J92" s="1310"/>
      <c r="K92" s="1309"/>
      <c r="L92" s="1310"/>
      <c r="M92" s="169"/>
      <c r="N92" s="61"/>
    </row>
    <row r="93" spans="1:14" ht="11.25">
      <c r="A93" s="59"/>
      <c r="B93" s="273"/>
      <c r="C93" s="277" t="s">
        <v>168</v>
      </c>
      <c r="D93" s="1307" t="s">
        <v>169</v>
      </c>
      <c r="E93" s="1308"/>
      <c r="F93" s="275"/>
      <c r="G93" s="217"/>
      <c r="H93" s="465"/>
      <c r="I93" s="1309"/>
      <c r="J93" s="1310"/>
      <c r="K93" s="1309"/>
      <c r="L93" s="1310"/>
      <c r="M93" s="169"/>
      <c r="N93" s="61"/>
    </row>
    <row r="94" spans="1:14" ht="11.25">
      <c r="A94" s="59"/>
      <c r="B94" s="273"/>
      <c r="C94" s="283" t="s">
        <v>170</v>
      </c>
      <c r="D94" s="278" t="s">
        <v>171</v>
      </c>
      <c r="E94" s="279"/>
      <c r="F94" s="275"/>
      <c r="G94" s="217"/>
      <c r="H94" s="465"/>
      <c r="I94" s="1309"/>
      <c r="J94" s="1310"/>
      <c r="K94" s="1309"/>
      <c r="L94" s="1310"/>
      <c r="M94" s="169"/>
      <c r="N94" s="61"/>
    </row>
    <row r="95" spans="1:14" ht="11.25">
      <c r="A95" s="59"/>
      <c r="B95" s="273"/>
      <c r="C95" s="277" t="s">
        <v>172</v>
      </c>
      <c r="D95" s="278" t="s">
        <v>173</v>
      </c>
      <c r="E95" s="279"/>
      <c r="F95" s="275"/>
      <c r="G95" s="217"/>
      <c r="H95" s="332"/>
      <c r="I95" s="1309"/>
      <c r="J95" s="1310"/>
      <c r="K95" s="1309"/>
      <c r="L95" s="1310"/>
      <c r="M95" s="169"/>
      <c r="N95" s="61"/>
    </row>
    <row r="96" spans="1:14" ht="11.25">
      <c r="A96" s="59"/>
      <c r="B96" s="273">
        <v>27</v>
      </c>
      <c r="C96" s="274" t="s">
        <v>52</v>
      </c>
      <c r="D96" s="1321" t="s">
        <v>289</v>
      </c>
      <c r="E96" s="1322"/>
      <c r="F96" s="275"/>
      <c r="G96" s="217">
        <f>SUM(G97:G107)</f>
        <v>0</v>
      </c>
      <c r="H96" s="466">
        <f>SUM(H97:H107)</f>
        <v>0</v>
      </c>
      <c r="I96" s="1309">
        <f>SUM(I97:J107)</f>
        <v>0</v>
      </c>
      <c r="J96" s="1329"/>
      <c r="K96" s="1309">
        <f>SUM(K97:L107)</f>
        <v>0</v>
      </c>
      <c r="L96" s="1329"/>
      <c r="M96" s="169"/>
      <c r="N96" s="61"/>
    </row>
    <row r="97" spans="1:14" ht="11.25">
      <c r="A97" s="59"/>
      <c r="B97" s="273"/>
      <c r="C97" s="277" t="s">
        <v>174</v>
      </c>
      <c r="D97" s="1307" t="s">
        <v>175</v>
      </c>
      <c r="E97" s="1308"/>
      <c r="F97" s="275"/>
      <c r="G97" s="217"/>
      <c r="H97" s="465"/>
      <c r="I97" s="1309"/>
      <c r="J97" s="1310"/>
      <c r="K97" s="1309"/>
      <c r="L97" s="1310"/>
      <c r="M97" s="169"/>
      <c r="N97" s="61"/>
    </row>
    <row r="98" spans="1:14" ht="11.25">
      <c r="A98" s="59"/>
      <c r="B98" s="273"/>
      <c r="C98" s="277" t="s">
        <v>176</v>
      </c>
      <c r="D98" s="278" t="s">
        <v>177</v>
      </c>
      <c r="E98" s="279"/>
      <c r="F98" s="275"/>
      <c r="G98" s="217"/>
      <c r="H98" s="465"/>
      <c r="I98" s="1309"/>
      <c r="J98" s="1310"/>
      <c r="K98" s="1309"/>
      <c r="L98" s="1310"/>
      <c r="M98" s="169"/>
      <c r="N98" s="61"/>
    </row>
    <row r="99" spans="1:14" ht="11.25">
      <c r="A99" s="59"/>
      <c r="B99" s="273"/>
      <c r="C99" s="277" t="s">
        <v>178</v>
      </c>
      <c r="D99" s="278" t="s">
        <v>179</v>
      </c>
      <c r="E99" s="279"/>
      <c r="F99" s="275"/>
      <c r="G99" s="217"/>
      <c r="H99" s="465"/>
      <c r="I99" s="1309"/>
      <c r="J99" s="1310"/>
      <c r="K99" s="1309"/>
      <c r="L99" s="1310"/>
      <c r="M99" s="169"/>
      <c r="N99" s="61"/>
    </row>
    <row r="100" spans="1:14" ht="11.25">
      <c r="A100" s="59"/>
      <c r="B100" s="273"/>
      <c r="C100" s="277" t="s">
        <v>180</v>
      </c>
      <c r="D100" s="278" t="s">
        <v>181</v>
      </c>
      <c r="E100" s="279"/>
      <c r="F100" s="275"/>
      <c r="G100" s="217"/>
      <c r="H100" s="465"/>
      <c r="I100" s="1309"/>
      <c r="J100" s="1310"/>
      <c r="K100" s="1309"/>
      <c r="L100" s="1310"/>
      <c r="M100" s="169"/>
      <c r="N100" s="61"/>
    </row>
    <row r="101" spans="1:14" ht="11.25">
      <c r="A101" s="59"/>
      <c r="B101" s="273"/>
      <c r="C101" s="277" t="s">
        <v>182</v>
      </c>
      <c r="D101" s="278" t="s">
        <v>183</v>
      </c>
      <c r="E101" s="279"/>
      <c r="F101" s="275"/>
      <c r="G101" s="217"/>
      <c r="H101" s="332"/>
      <c r="I101" s="1309"/>
      <c r="J101" s="1310"/>
      <c r="K101" s="1309"/>
      <c r="L101" s="1310"/>
      <c r="M101" s="169"/>
      <c r="N101" s="61"/>
    </row>
    <row r="102" spans="1:14" ht="11.25">
      <c r="A102" s="59"/>
      <c r="B102" s="273"/>
      <c r="C102" s="277" t="s">
        <v>184</v>
      </c>
      <c r="D102" s="278" t="s">
        <v>185</v>
      </c>
      <c r="E102" s="279"/>
      <c r="F102" s="275"/>
      <c r="G102" s="217"/>
      <c r="H102" s="332"/>
      <c r="I102" s="1309" t="s">
        <v>290</v>
      </c>
      <c r="J102" s="1310"/>
      <c r="K102" s="1309"/>
      <c r="L102" s="1310"/>
      <c r="M102" s="169"/>
      <c r="N102" s="61"/>
    </row>
    <row r="103" spans="1:14" ht="11.25">
      <c r="A103" s="59"/>
      <c r="B103" s="273"/>
      <c r="C103" s="277" t="s">
        <v>186</v>
      </c>
      <c r="D103" s="278" t="s">
        <v>187</v>
      </c>
      <c r="E103" s="279" t="s">
        <v>290</v>
      </c>
      <c r="F103" s="275"/>
      <c r="G103" s="217"/>
      <c r="H103" s="332"/>
      <c r="I103" s="1309"/>
      <c r="J103" s="1310"/>
      <c r="K103" s="1309"/>
      <c r="L103" s="1310"/>
      <c r="M103" s="169"/>
      <c r="N103" s="61"/>
    </row>
    <row r="104" spans="1:14" ht="11.25">
      <c r="A104" s="59"/>
      <c r="B104" s="273"/>
      <c r="C104" s="277" t="s">
        <v>188</v>
      </c>
      <c r="D104" s="278" t="s">
        <v>189</v>
      </c>
      <c r="E104" s="279"/>
      <c r="F104" s="275"/>
      <c r="G104" s="217"/>
      <c r="H104" s="332"/>
      <c r="I104" s="1309"/>
      <c r="J104" s="1310"/>
      <c r="K104" s="1309"/>
      <c r="L104" s="1310"/>
      <c r="M104" s="169"/>
      <c r="N104" s="61"/>
    </row>
    <row r="105" spans="1:14" ht="11.25">
      <c r="A105" s="59"/>
      <c r="B105" s="273"/>
      <c r="C105" s="277" t="s">
        <v>190</v>
      </c>
      <c r="D105" s="278" t="s">
        <v>191</v>
      </c>
      <c r="E105" s="279"/>
      <c r="F105" s="275"/>
      <c r="G105" s="217"/>
      <c r="H105" s="332"/>
      <c r="I105" s="1309"/>
      <c r="J105" s="1310"/>
      <c r="K105" s="1309"/>
      <c r="L105" s="1310"/>
      <c r="M105" s="169"/>
      <c r="N105" s="61"/>
    </row>
    <row r="106" spans="1:14" ht="11.25">
      <c r="A106" s="59"/>
      <c r="B106" s="273"/>
      <c r="C106" s="277" t="s">
        <v>192</v>
      </c>
      <c r="D106" s="1307" t="s">
        <v>193</v>
      </c>
      <c r="E106" s="1308"/>
      <c r="F106" s="275"/>
      <c r="G106" s="217"/>
      <c r="H106" s="332"/>
      <c r="I106" s="1309"/>
      <c r="J106" s="1310"/>
      <c r="K106" s="1309"/>
      <c r="L106" s="1310"/>
      <c r="M106" s="169"/>
      <c r="N106" s="61"/>
    </row>
    <row r="107" spans="1:14" ht="11.25">
      <c r="A107" s="59"/>
      <c r="B107" s="273"/>
      <c r="C107" s="277" t="s">
        <v>194</v>
      </c>
      <c r="D107" s="278" t="s">
        <v>195</v>
      </c>
      <c r="E107" s="279"/>
      <c r="F107" s="275"/>
      <c r="G107" s="217"/>
      <c r="H107" s="332"/>
      <c r="I107" s="1309"/>
      <c r="J107" s="1310"/>
      <c r="K107" s="1309"/>
      <c r="L107" s="1310"/>
      <c r="M107" s="169"/>
      <c r="N107" s="61"/>
    </row>
    <row r="108" spans="1:14" ht="11.25">
      <c r="A108" s="59"/>
      <c r="B108" s="273">
        <v>28</v>
      </c>
      <c r="C108" s="274" t="s">
        <v>53</v>
      </c>
      <c r="D108" s="1321" t="s">
        <v>196</v>
      </c>
      <c r="E108" s="1322"/>
      <c r="F108" s="275"/>
      <c r="G108" s="217">
        <f>SUM(G109:G116)</f>
        <v>0</v>
      </c>
      <c r="H108" s="371">
        <f>SUM(H109:H116)</f>
        <v>0</v>
      </c>
      <c r="I108" s="1309">
        <f>I109+I110+I111+I113+I114+I115+I116</f>
        <v>0</v>
      </c>
      <c r="J108" s="1329"/>
      <c r="K108" s="1309">
        <f>K109+K110+K111+K113+K114+K115+K116</f>
        <v>0</v>
      </c>
      <c r="L108" s="1329"/>
      <c r="M108" s="169"/>
      <c r="N108" s="61"/>
    </row>
    <row r="109" spans="1:14" ht="11.25">
      <c r="A109" s="59"/>
      <c r="B109" s="273"/>
      <c r="C109" s="277" t="s">
        <v>133</v>
      </c>
      <c r="D109" s="1307" t="s">
        <v>139</v>
      </c>
      <c r="E109" s="1308"/>
      <c r="F109" s="275"/>
      <c r="G109" s="217"/>
      <c r="H109" s="332"/>
      <c r="I109" s="1309"/>
      <c r="J109" s="1310"/>
      <c r="K109" s="1309"/>
      <c r="L109" s="1310"/>
      <c r="M109" s="169"/>
      <c r="N109" s="61"/>
    </row>
    <row r="110" spans="1:14" ht="11.25">
      <c r="A110" s="59"/>
      <c r="B110" s="273"/>
      <c r="C110" s="277" t="s">
        <v>134</v>
      </c>
      <c r="D110" s="1307" t="s">
        <v>197</v>
      </c>
      <c r="E110" s="1308"/>
      <c r="F110" s="275"/>
      <c r="G110" s="217"/>
      <c r="H110" s="332"/>
      <c r="I110" s="1309"/>
      <c r="J110" s="1310"/>
      <c r="K110" s="1309"/>
      <c r="L110" s="1310"/>
      <c r="M110" s="169"/>
      <c r="N110" s="61"/>
    </row>
    <row r="111" spans="1:14" ht="11.25">
      <c r="A111" s="59"/>
      <c r="B111" s="273"/>
      <c r="C111" s="277" t="s">
        <v>135</v>
      </c>
      <c r="D111" s="1307" t="s">
        <v>140</v>
      </c>
      <c r="E111" s="1308"/>
      <c r="F111" s="275"/>
      <c r="G111" s="217"/>
      <c r="H111" s="332"/>
      <c r="I111" s="1309"/>
      <c r="J111" s="1310"/>
      <c r="K111" s="1309"/>
      <c r="L111" s="1310"/>
      <c r="M111" s="169"/>
      <c r="N111" s="61"/>
    </row>
    <row r="112" spans="1:14" ht="11.25">
      <c r="A112" s="59"/>
      <c r="B112" s="273"/>
      <c r="C112" s="277" t="s">
        <v>198</v>
      </c>
      <c r="D112" s="278" t="s">
        <v>199</v>
      </c>
      <c r="E112" s="279"/>
      <c r="F112" s="275"/>
      <c r="G112" s="217"/>
      <c r="H112" s="332"/>
      <c r="I112" s="1309"/>
      <c r="J112" s="1310"/>
      <c r="K112" s="1309"/>
      <c r="L112" s="1310"/>
      <c r="M112" s="169"/>
      <c r="N112" s="61"/>
    </row>
    <row r="113" spans="1:14" ht="11.25">
      <c r="A113" s="59"/>
      <c r="B113" s="273"/>
      <c r="C113" s="277" t="s">
        <v>200</v>
      </c>
      <c r="D113" s="1307" t="s">
        <v>141</v>
      </c>
      <c r="E113" s="1308"/>
      <c r="F113" s="275"/>
      <c r="G113" s="217"/>
      <c r="H113" s="332"/>
      <c r="I113" s="1309"/>
      <c r="J113" s="1310"/>
      <c r="K113" s="1309"/>
      <c r="L113" s="1310"/>
      <c r="M113" s="169"/>
      <c r="N113" s="61"/>
    </row>
    <row r="114" spans="1:14" ht="11.25">
      <c r="A114" s="59"/>
      <c r="B114" s="273"/>
      <c r="C114" s="277" t="s">
        <v>136</v>
      </c>
      <c r="D114" s="1307" t="s">
        <v>201</v>
      </c>
      <c r="E114" s="1308"/>
      <c r="F114" s="275"/>
      <c r="G114" s="217"/>
      <c r="H114" s="332"/>
      <c r="I114" s="1309"/>
      <c r="J114" s="1310"/>
      <c r="K114" s="1309"/>
      <c r="L114" s="1310"/>
      <c r="M114" s="169"/>
      <c r="N114" s="61"/>
    </row>
    <row r="115" spans="1:14" ht="11.25">
      <c r="A115" s="59"/>
      <c r="B115" s="273"/>
      <c r="C115" s="277" t="s">
        <v>137</v>
      </c>
      <c r="D115" s="1307" t="s">
        <v>202</v>
      </c>
      <c r="E115" s="1308"/>
      <c r="F115" s="275"/>
      <c r="G115" s="217"/>
      <c r="H115" s="332"/>
      <c r="I115" s="1309"/>
      <c r="J115" s="1310"/>
      <c r="K115" s="1309"/>
      <c r="L115" s="1310"/>
      <c r="M115" s="169"/>
      <c r="N115" s="61"/>
    </row>
    <row r="116" spans="1:14" ht="11.25">
      <c r="A116" s="59"/>
      <c r="B116" s="273"/>
      <c r="C116" s="277" t="s">
        <v>138</v>
      </c>
      <c r="D116" s="1307" t="s">
        <v>203</v>
      </c>
      <c r="E116" s="1308"/>
      <c r="F116" s="275"/>
      <c r="G116" s="217"/>
      <c r="H116" s="332"/>
      <c r="I116" s="1309"/>
      <c r="J116" s="1310"/>
      <c r="K116" s="1309"/>
      <c r="L116" s="1310"/>
      <c r="M116" s="169"/>
      <c r="N116" s="61"/>
    </row>
    <row r="117" spans="1:14" ht="11.25">
      <c r="A117" s="59"/>
      <c r="B117" s="273">
        <v>29</v>
      </c>
      <c r="C117" s="274" t="s">
        <v>54</v>
      </c>
      <c r="D117" s="1321" t="s">
        <v>142</v>
      </c>
      <c r="E117" s="1322"/>
      <c r="F117" s="275"/>
      <c r="G117" s="217">
        <f>SUM(G119:G125)</f>
        <v>0</v>
      </c>
      <c r="H117" s="371">
        <f>SUM(H118:H125)</f>
        <v>0</v>
      </c>
      <c r="I117" s="1309">
        <f>I119+I120+I121+I122+I123+I124+I125</f>
        <v>0</v>
      </c>
      <c r="J117" s="1329"/>
      <c r="K117" s="1309">
        <f>K119+K120+K121+K122+K123+K124+K125</f>
        <v>0</v>
      </c>
      <c r="L117" s="1329"/>
      <c r="M117" s="169"/>
      <c r="N117" s="61"/>
    </row>
    <row r="118" spans="1:14" ht="11.25">
      <c r="A118" s="59"/>
      <c r="B118" s="284"/>
      <c r="C118" s="277" t="s">
        <v>204</v>
      </c>
      <c r="D118" s="278" t="s">
        <v>205</v>
      </c>
      <c r="E118" s="279"/>
      <c r="F118" s="275"/>
      <c r="G118" s="217"/>
      <c r="H118" s="332"/>
      <c r="I118" s="1309"/>
      <c r="J118" s="1310"/>
      <c r="K118" s="1309"/>
      <c r="L118" s="1310"/>
      <c r="M118" s="169"/>
      <c r="N118" s="61"/>
    </row>
    <row r="119" spans="1:14" ht="11.25">
      <c r="A119" s="59"/>
      <c r="B119" s="273"/>
      <c r="C119" s="277" t="s">
        <v>206</v>
      </c>
      <c r="D119" s="1307" t="s">
        <v>143</v>
      </c>
      <c r="E119" s="1308"/>
      <c r="F119" s="275"/>
      <c r="G119" s="217"/>
      <c r="H119" s="332"/>
      <c r="I119" s="1309"/>
      <c r="J119" s="1310"/>
      <c r="K119" s="1309"/>
      <c r="L119" s="1310"/>
      <c r="M119" s="169"/>
      <c r="N119" s="61"/>
    </row>
    <row r="120" spans="1:14" ht="11.25">
      <c r="A120" s="59"/>
      <c r="B120" s="273"/>
      <c r="C120" s="277" t="s">
        <v>207</v>
      </c>
      <c r="D120" s="1307" t="s">
        <v>208</v>
      </c>
      <c r="E120" s="1308"/>
      <c r="F120" s="275"/>
      <c r="G120" s="217"/>
      <c r="H120" s="332"/>
      <c r="I120" s="1309"/>
      <c r="J120" s="1310"/>
      <c r="K120" s="1309"/>
      <c r="L120" s="1310"/>
      <c r="M120" s="169"/>
      <c r="N120" s="61"/>
    </row>
    <row r="121" spans="1:14" ht="11.25">
      <c r="A121" s="59"/>
      <c r="B121" s="273"/>
      <c r="C121" s="277" t="s">
        <v>209</v>
      </c>
      <c r="D121" s="1307" t="s">
        <v>144</v>
      </c>
      <c r="E121" s="1308"/>
      <c r="F121" s="275"/>
      <c r="G121" s="217"/>
      <c r="H121" s="332"/>
      <c r="I121" s="1309"/>
      <c r="J121" s="1310"/>
      <c r="K121" s="1309"/>
      <c r="L121" s="1310"/>
      <c r="M121" s="169"/>
      <c r="N121" s="61"/>
    </row>
    <row r="122" spans="1:14" ht="11.25">
      <c r="A122" s="59"/>
      <c r="B122" s="273"/>
      <c r="C122" s="277" t="s">
        <v>210</v>
      </c>
      <c r="D122" s="1307" t="s">
        <v>145</v>
      </c>
      <c r="E122" s="1308"/>
      <c r="F122" s="275"/>
      <c r="G122" s="217"/>
      <c r="H122" s="332"/>
      <c r="I122" s="1309"/>
      <c r="J122" s="1310"/>
      <c r="K122" s="1309"/>
      <c r="L122" s="1310"/>
      <c r="M122" s="169"/>
      <c r="N122" s="61"/>
    </row>
    <row r="123" spans="1:14" ht="11.25">
      <c r="A123" s="59"/>
      <c r="B123" s="273"/>
      <c r="C123" s="277" t="s">
        <v>211</v>
      </c>
      <c r="D123" s="1307" t="s">
        <v>146</v>
      </c>
      <c r="E123" s="1308"/>
      <c r="F123" s="275"/>
      <c r="G123" s="217"/>
      <c r="H123" s="332"/>
      <c r="I123" s="1309"/>
      <c r="J123" s="1310"/>
      <c r="K123" s="1309"/>
      <c r="L123" s="1310"/>
      <c r="M123" s="169"/>
      <c r="N123" s="61"/>
    </row>
    <row r="124" spans="1:14" ht="11.25">
      <c r="A124" s="59"/>
      <c r="B124" s="273"/>
      <c r="C124" s="277" t="s">
        <v>212</v>
      </c>
      <c r="D124" s="1307" t="s">
        <v>147</v>
      </c>
      <c r="E124" s="1308"/>
      <c r="F124" s="275"/>
      <c r="G124" s="217"/>
      <c r="H124" s="332"/>
      <c r="I124" s="1309"/>
      <c r="J124" s="1310"/>
      <c r="K124" s="1309"/>
      <c r="L124" s="1310"/>
      <c r="M124" s="169"/>
      <c r="N124" s="61"/>
    </row>
    <row r="125" spans="1:14" ht="11.25">
      <c r="A125" s="59"/>
      <c r="B125" s="273"/>
      <c r="C125" s="277" t="s">
        <v>213</v>
      </c>
      <c r="D125" s="114" t="s">
        <v>214</v>
      </c>
      <c r="E125" s="114"/>
      <c r="F125" s="289"/>
      <c r="G125" s="217"/>
      <c r="H125" s="332"/>
      <c r="I125" s="1309"/>
      <c r="J125" s="1310"/>
      <c r="K125" s="1309"/>
      <c r="L125" s="1310"/>
      <c r="M125" s="169"/>
      <c r="N125" s="61"/>
    </row>
    <row r="126" spans="1:14" ht="11.25">
      <c r="A126" s="59"/>
      <c r="B126" s="273"/>
      <c r="C126" s="468" t="s">
        <v>293</v>
      </c>
      <c r="D126" s="528" t="s">
        <v>294</v>
      </c>
      <c r="E126" s="114"/>
      <c r="F126" s="289"/>
      <c r="G126" s="217"/>
      <c r="H126" s="371">
        <f>SUM(H127:H127)</f>
        <v>0</v>
      </c>
      <c r="I126" s="281"/>
      <c r="J126" s="282"/>
      <c r="K126" s="281"/>
      <c r="L126" s="282"/>
      <c r="M126" s="169"/>
      <c r="N126" s="61"/>
    </row>
    <row r="127" spans="1:14" ht="11.25">
      <c r="A127" s="59"/>
      <c r="B127" s="273"/>
      <c r="C127" s="469" t="s">
        <v>295</v>
      </c>
      <c r="D127" s="529" t="s">
        <v>296</v>
      </c>
      <c r="E127" s="114"/>
      <c r="F127" s="289"/>
      <c r="G127" s="217"/>
      <c r="H127" s="332"/>
      <c r="I127" s="281"/>
      <c r="J127" s="282"/>
      <c r="K127" s="281"/>
      <c r="L127" s="282"/>
      <c r="M127" s="169"/>
      <c r="N127" s="61"/>
    </row>
    <row r="128" spans="1:14" ht="11.25">
      <c r="A128" s="59"/>
      <c r="B128" s="273">
        <v>30</v>
      </c>
      <c r="C128" s="274" t="s">
        <v>55</v>
      </c>
      <c r="D128" s="1321" t="s">
        <v>215</v>
      </c>
      <c r="E128" s="1322"/>
      <c r="F128" s="275"/>
      <c r="G128" s="217">
        <f>SUM(G129:G130)</f>
        <v>0</v>
      </c>
      <c r="H128" s="371">
        <f>SUM(H129:H130)</f>
        <v>0</v>
      </c>
      <c r="I128" s="1309">
        <f>I129+I130</f>
        <v>0</v>
      </c>
      <c r="J128" s="1329"/>
      <c r="K128" s="1309">
        <f>K129+K130</f>
        <v>0</v>
      </c>
      <c r="L128" s="1329"/>
      <c r="M128" s="169"/>
      <c r="N128" s="61"/>
    </row>
    <row r="129" spans="1:14" ht="11.25">
      <c r="A129" s="59"/>
      <c r="B129" s="273"/>
      <c r="C129" s="277" t="s">
        <v>148</v>
      </c>
      <c r="D129" s="1307" t="s">
        <v>216</v>
      </c>
      <c r="E129" s="1308"/>
      <c r="F129" s="275"/>
      <c r="G129" s="217"/>
      <c r="H129" s="332"/>
      <c r="I129" s="1309"/>
      <c r="J129" s="1310"/>
      <c r="K129" s="1309"/>
      <c r="L129" s="1310"/>
      <c r="M129" s="169"/>
      <c r="N129" s="61"/>
    </row>
    <row r="130" spans="1:14" ht="11.25">
      <c r="A130" s="59"/>
      <c r="B130" s="273"/>
      <c r="C130" s="277" t="s">
        <v>149</v>
      </c>
      <c r="D130" s="1307" t="s">
        <v>217</v>
      </c>
      <c r="E130" s="1308"/>
      <c r="F130" s="275"/>
      <c r="G130" s="217"/>
      <c r="H130" s="332"/>
      <c r="I130" s="1309"/>
      <c r="J130" s="1310"/>
      <c r="K130" s="1309"/>
      <c r="L130" s="1310"/>
      <c r="M130" s="169"/>
      <c r="N130" s="61"/>
    </row>
    <row r="131" spans="1:14" ht="11.25">
      <c r="A131" s="59"/>
      <c r="B131" s="273"/>
      <c r="C131" s="274" t="s">
        <v>219</v>
      </c>
      <c r="D131" s="1321" t="s">
        <v>218</v>
      </c>
      <c r="E131" s="1322"/>
      <c r="F131" s="287"/>
      <c r="G131" s="288"/>
      <c r="H131" s="371"/>
      <c r="I131" s="1330"/>
      <c r="J131" s="1326"/>
      <c r="K131" s="1330"/>
      <c r="L131" s="1326"/>
      <c r="M131" s="169"/>
      <c r="N131" s="61"/>
    </row>
    <row r="132" spans="1:14" ht="13.5" customHeight="1">
      <c r="A132" s="59"/>
      <c r="B132" s="273">
        <v>32</v>
      </c>
      <c r="C132" s="274" t="s">
        <v>56</v>
      </c>
      <c r="D132" s="1321" t="s">
        <v>150</v>
      </c>
      <c r="E132" s="1322"/>
      <c r="F132" s="275"/>
      <c r="G132" s="217">
        <f>SUM(G133:G137)</f>
        <v>0</v>
      </c>
      <c r="H132" s="371">
        <f>SUM(H133:H137)</f>
        <v>0</v>
      </c>
      <c r="I132" s="1309">
        <f>I133+I134+I135+I136+I137</f>
        <v>0</v>
      </c>
      <c r="J132" s="1329"/>
      <c r="K132" s="1309">
        <f>K133+K134+K135+K136+K137</f>
        <v>0</v>
      </c>
      <c r="L132" s="1329"/>
      <c r="M132" s="169"/>
      <c r="N132" s="61"/>
    </row>
    <row r="133" spans="1:14" ht="13.5" customHeight="1">
      <c r="A133" s="59"/>
      <c r="B133" s="273"/>
      <c r="C133" s="277" t="s">
        <v>151</v>
      </c>
      <c r="D133" s="1307" t="s">
        <v>153</v>
      </c>
      <c r="E133" s="1308"/>
      <c r="F133" s="275"/>
      <c r="G133" s="217"/>
      <c r="H133" s="332"/>
      <c r="I133" s="1309"/>
      <c r="J133" s="1310"/>
      <c r="K133" s="1309"/>
      <c r="L133" s="1310"/>
      <c r="M133" s="169"/>
      <c r="N133" s="61"/>
    </row>
    <row r="134" spans="1:14" ht="13.5" customHeight="1">
      <c r="A134" s="59"/>
      <c r="B134" s="273"/>
      <c r="C134" s="277" t="s">
        <v>220</v>
      </c>
      <c r="D134" s="1307" t="s">
        <v>221</v>
      </c>
      <c r="E134" s="1308"/>
      <c r="F134" s="275"/>
      <c r="G134" s="217"/>
      <c r="H134" s="332"/>
      <c r="I134" s="1309"/>
      <c r="J134" s="1310"/>
      <c r="K134" s="1309"/>
      <c r="L134" s="1310"/>
      <c r="M134" s="169"/>
      <c r="N134" s="61"/>
    </row>
    <row r="135" spans="1:14" ht="13.5" customHeight="1">
      <c r="A135" s="59"/>
      <c r="B135" s="273"/>
      <c r="C135" s="277" t="s">
        <v>222</v>
      </c>
      <c r="D135" s="1307" t="s">
        <v>223</v>
      </c>
      <c r="E135" s="1308"/>
      <c r="F135" s="275"/>
      <c r="G135" s="217"/>
      <c r="H135" s="332"/>
      <c r="I135" s="1309"/>
      <c r="J135" s="1310"/>
      <c r="K135" s="1309"/>
      <c r="L135" s="1310"/>
      <c r="M135" s="169"/>
      <c r="N135" s="61"/>
    </row>
    <row r="136" spans="1:14" ht="13.5" customHeight="1">
      <c r="A136" s="59"/>
      <c r="B136" s="273"/>
      <c r="C136" s="277" t="s">
        <v>224</v>
      </c>
      <c r="D136" s="1318" t="s">
        <v>225</v>
      </c>
      <c r="E136" s="1319"/>
      <c r="F136" s="289"/>
      <c r="G136" s="217"/>
      <c r="H136" s="332"/>
      <c r="I136" s="1309"/>
      <c r="J136" s="1310"/>
      <c r="K136" s="1309"/>
      <c r="L136" s="1310"/>
      <c r="M136" s="169"/>
      <c r="N136" s="61"/>
    </row>
    <row r="137" spans="1:14" ht="13.5" customHeight="1">
      <c r="A137" s="59"/>
      <c r="B137" s="273"/>
      <c r="C137" s="277" t="s">
        <v>226</v>
      </c>
      <c r="D137" s="1320" t="s">
        <v>227</v>
      </c>
      <c r="E137" s="1320"/>
      <c r="F137" s="289"/>
      <c r="G137" s="217"/>
      <c r="H137" s="471"/>
      <c r="I137" s="1305"/>
      <c r="J137" s="1305"/>
      <c r="K137" s="1311"/>
      <c r="L137" s="1310"/>
      <c r="M137" s="169"/>
      <c r="N137" s="61"/>
    </row>
    <row r="138" spans="1:14" s="286" customFormat="1" ht="13.5" customHeight="1">
      <c r="A138" s="291"/>
      <c r="B138" s="273"/>
      <c r="C138" s="274" t="s">
        <v>69</v>
      </c>
      <c r="D138" s="1321" t="s">
        <v>228</v>
      </c>
      <c r="E138" s="1322"/>
      <c r="F138" s="287"/>
      <c r="G138" s="292">
        <f>SUM(G139:G144)</f>
        <v>0</v>
      </c>
      <c r="H138" s="473">
        <f>SUM(H139:H144)</f>
        <v>0</v>
      </c>
      <c r="I138" s="1323">
        <f>SUM(I139:J144)</f>
        <v>0</v>
      </c>
      <c r="J138" s="1324"/>
      <c r="K138" s="1325">
        <f>SUM(K139:L144)</f>
        <v>0</v>
      </c>
      <c r="L138" s="1326"/>
      <c r="M138" s="294"/>
      <c r="N138" s="295"/>
    </row>
    <row r="139" spans="1:14" ht="13.5" customHeight="1">
      <c r="A139" s="59"/>
      <c r="B139" s="273"/>
      <c r="C139" s="277" t="s">
        <v>152</v>
      </c>
      <c r="D139" s="1307" t="s">
        <v>229</v>
      </c>
      <c r="E139" s="1308"/>
      <c r="F139" s="275"/>
      <c r="G139" s="296"/>
      <c r="H139" s="475"/>
      <c r="I139" s="1327"/>
      <c r="J139" s="1328"/>
      <c r="K139" s="1311"/>
      <c r="L139" s="1310"/>
      <c r="M139" s="169"/>
      <c r="N139" s="61"/>
    </row>
    <row r="140" spans="1:14" ht="13.5" customHeight="1">
      <c r="A140" s="59"/>
      <c r="B140" s="273"/>
      <c r="C140" s="277" t="s">
        <v>230</v>
      </c>
      <c r="D140" s="1307" t="s">
        <v>231</v>
      </c>
      <c r="E140" s="1308"/>
      <c r="F140" s="275"/>
      <c r="G140" s="217"/>
      <c r="H140" s="476"/>
      <c r="I140" s="1309"/>
      <c r="J140" s="1310"/>
      <c r="K140" s="1311"/>
      <c r="L140" s="1310"/>
      <c r="M140" s="169"/>
      <c r="N140" s="61"/>
    </row>
    <row r="141" spans="1:14" ht="13.5" customHeight="1">
      <c r="A141" s="59"/>
      <c r="B141" s="273"/>
      <c r="C141" s="277" t="s">
        <v>232</v>
      </c>
      <c r="D141" s="278" t="s">
        <v>233</v>
      </c>
      <c r="E141" s="279"/>
      <c r="F141" s="275"/>
      <c r="G141" s="217"/>
      <c r="H141" s="465"/>
      <c r="I141" s="1309"/>
      <c r="J141" s="1310"/>
      <c r="K141" s="1311"/>
      <c r="L141" s="1310"/>
      <c r="M141" s="169"/>
      <c r="N141" s="61"/>
    </row>
    <row r="142" spans="1:14" ht="13.5" customHeight="1">
      <c r="A142" s="59"/>
      <c r="B142" s="273"/>
      <c r="C142" s="277" t="s">
        <v>234</v>
      </c>
      <c r="D142" s="278" t="s">
        <v>235</v>
      </c>
      <c r="E142" s="279"/>
      <c r="F142" s="275"/>
      <c r="G142" s="217"/>
      <c r="H142" s="332"/>
      <c r="I142" s="1312"/>
      <c r="J142" s="1313"/>
      <c r="K142" s="1311"/>
      <c r="L142" s="1310"/>
      <c r="M142" s="169"/>
      <c r="N142" s="61"/>
    </row>
    <row r="143" spans="1:14" ht="13.5" customHeight="1">
      <c r="A143" s="59"/>
      <c r="B143" s="273"/>
      <c r="C143" s="285" t="s">
        <v>236</v>
      </c>
      <c r="D143" s="1304" t="s">
        <v>154</v>
      </c>
      <c r="E143" s="1304"/>
      <c r="F143" s="298"/>
      <c r="G143" s="299"/>
      <c r="H143" s="478"/>
      <c r="I143" s="1305"/>
      <c r="J143" s="1305"/>
      <c r="K143" s="1306"/>
      <c r="L143" s="1305"/>
      <c r="M143" s="60"/>
      <c r="N143" s="61"/>
    </row>
    <row r="144" spans="1:14" ht="13.5" customHeight="1">
      <c r="A144" s="59"/>
      <c r="B144" s="273"/>
      <c r="C144" s="234" t="s">
        <v>237</v>
      </c>
      <c r="D144" s="9" t="s">
        <v>238</v>
      </c>
      <c r="E144" s="300"/>
      <c r="F144" s="298"/>
      <c r="G144" s="299"/>
      <c r="H144" s="480"/>
      <c r="I144" s="1314"/>
      <c r="J144" s="1315"/>
      <c r="K144" s="1314"/>
      <c r="L144" s="1315"/>
      <c r="M144" s="60"/>
      <c r="N144" s="61"/>
    </row>
    <row r="145" spans="1:14" s="286" customFormat="1" ht="13.5" customHeight="1">
      <c r="A145" s="291"/>
      <c r="B145" s="302"/>
      <c r="C145" s="303" t="s">
        <v>70</v>
      </c>
      <c r="D145" s="304" t="s">
        <v>262</v>
      </c>
      <c r="E145" s="305"/>
      <c r="F145" s="287"/>
      <c r="G145" s="288">
        <f>SUM(G146:G148)</f>
        <v>0</v>
      </c>
      <c r="H145" s="481">
        <f>SUM(H146:H148)</f>
        <v>0</v>
      </c>
      <c r="I145" s="1316">
        <f>SUM(I146:J148)</f>
        <v>0</v>
      </c>
      <c r="J145" s="1317"/>
      <c r="K145" s="1316">
        <f>SUM(K146:L148)</f>
        <v>0</v>
      </c>
      <c r="L145" s="1317"/>
      <c r="M145" s="306"/>
      <c r="N145" s="295"/>
    </row>
    <row r="146" spans="1:14" ht="13.5" customHeight="1">
      <c r="A146" s="59"/>
      <c r="B146" s="302"/>
      <c r="C146" s="307" t="s">
        <v>239</v>
      </c>
      <c r="D146" s="308" t="s">
        <v>240</v>
      </c>
      <c r="E146" s="309"/>
      <c r="F146" s="275"/>
      <c r="G146" s="217"/>
      <c r="H146" s="465"/>
      <c r="I146" s="1300"/>
      <c r="J146" s="1301"/>
      <c r="K146" s="1300"/>
      <c r="L146" s="1301"/>
      <c r="M146" s="60"/>
      <c r="N146" s="61"/>
    </row>
    <row r="147" spans="1:14" ht="13.5" customHeight="1">
      <c r="A147" s="59"/>
      <c r="B147" s="302"/>
      <c r="C147" s="307" t="s">
        <v>241</v>
      </c>
      <c r="D147" s="308" t="s">
        <v>242</v>
      </c>
      <c r="E147" s="309"/>
      <c r="F147" s="275"/>
      <c r="G147" s="217"/>
      <c r="H147" s="465"/>
      <c r="I147" s="1300"/>
      <c r="J147" s="1301"/>
      <c r="K147" s="1300"/>
      <c r="L147" s="1301"/>
      <c r="M147" s="60"/>
      <c r="N147" s="61"/>
    </row>
    <row r="148" spans="1:14" ht="13.5" customHeight="1" thickBot="1">
      <c r="A148" s="59"/>
      <c r="B148" s="310"/>
      <c r="C148" s="311" t="s">
        <v>243</v>
      </c>
      <c r="D148" s="312" t="s">
        <v>244</v>
      </c>
      <c r="E148" s="300"/>
      <c r="F148" s="313"/>
      <c r="G148" s="211"/>
      <c r="H148" s="530"/>
      <c r="I148" s="1296"/>
      <c r="J148" s="1297"/>
      <c r="K148" s="1296"/>
      <c r="L148" s="1297"/>
      <c r="M148" s="60"/>
      <c r="N148" s="61"/>
    </row>
    <row r="149" spans="1:14" ht="12" thickBot="1">
      <c r="A149" s="59"/>
      <c r="B149" s="179">
        <v>33</v>
      </c>
      <c r="C149" s="315" t="s">
        <v>57</v>
      </c>
      <c r="D149" s="316" t="s">
        <v>58</v>
      </c>
      <c r="E149" s="223"/>
      <c r="F149" s="224"/>
      <c r="G149" s="205">
        <f>SUM(G150:G155)</f>
        <v>0</v>
      </c>
      <c r="H149" s="484">
        <f>SUM(H150:H155)</f>
        <v>0</v>
      </c>
      <c r="I149" s="1298">
        <f>SUM(I150:I155)</f>
        <v>0</v>
      </c>
      <c r="J149" s="1299"/>
      <c r="K149" s="1298">
        <f>SUM(K150:K155)</f>
        <v>0</v>
      </c>
      <c r="L149" s="1299"/>
      <c r="M149" s="60"/>
      <c r="N149" s="61"/>
    </row>
    <row r="150" spans="1:14" s="326" customFormat="1" ht="11.25">
      <c r="A150" s="62"/>
      <c r="B150" s="318">
        <v>34</v>
      </c>
      <c r="C150" s="319" t="s">
        <v>92</v>
      </c>
      <c r="D150" s="320" t="s">
        <v>122</v>
      </c>
      <c r="E150" s="321"/>
      <c r="F150" s="322"/>
      <c r="G150" s="323"/>
      <c r="H150" s="323"/>
      <c r="I150" s="1302"/>
      <c r="J150" s="1303"/>
      <c r="K150" s="1302"/>
      <c r="L150" s="1303"/>
      <c r="M150" s="324"/>
      <c r="N150" s="325"/>
    </row>
    <row r="151" spans="1:14" s="326" customFormat="1" ht="11.25">
      <c r="A151" s="62"/>
      <c r="B151" s="327">
        <v>35</v>
      </c>
      <c r="C151" s="328" t="s">
        <v>93</v>
      </c>
      <c r="D151" s="329" t="s">
        <v>97</v>
      </c>
      <c r="E151" s="330"/>
      <c r="F151" s="331"/>
      <c r="G151" s="332"/>
      <c r="H151" s="332"/>
      <c r="I151" s="1294"/>
      <c r="J151" s="1295"/>
      <c r="K151" s="1294"/>
      <c r="L151" s="1295"/>
      <c r="M151" s="324"/>
      <c r="N151" s="325"/>
    </row>
    <row r="152" spans="1:14" s="326" customFormat="1" ht="11.25">
      <c r="A152" s="62"/>
      <c r="B152" s="327">
        <v>36</v>
      </c>
      <c r="C152" s="328" t="s">
        <v>94</v>
      </c>
      <c r="D152" s="329" t="s">
        <v>98</v>
      </c>
      <c r="E152" s="330"/>
      <c r="F152" s="331"/>
      <c r="G152" s="332"/>
      <c r="H152" s="332"/>
      <c r="I152" s="1294"/>
      <c r="J152" s="1295"/>
      <c r="K152" s="1294"/>
      <c r="L152" s="1295"/>
      <c r="M152" s="324"/>
      <c r="N152" s="325"/>
    </row>
    <row r="153" spans="1:14" s="326" customFormat="1" ht="11.25">
      <c r="A153" s="62"/>
      <c r="B153" s="327">
        <v>37</v>
      </c>
      <c r="C153" s="328" t="s">
        <v>95</v>
      </c>
      <c r="D153" s="329" t="s">
        <v>96</v>
      </c>
      <c r="E153" s="330"/>
      <c r="F153" s="331"/>
      <c r="G153" s="332"/>
      <c r="H153" s="332"/>
      <c r="I153" s="1294"/>
      <c r="J153" s="1295"/>
      <c r="K153" s="1294"/>
      <c r="L153" s="1295"/>
      <c r="M153" s="324"/>
      <c r="N153" s="325"/>
    </row>
    <row r="154" spans="1:14" s="326" customFormat="1" ht="11.25">
      <c r="A154" s="62"/>
      <c r="B154" s="327"/>
      <c r="C154" s="333" t="s">
        <v>160</v>
      </c>
      <c r="D154" s="329" t="s">
        <v>161</v>
      </c>
      <c r="E154" s="330"/>
      <c r="F154" s="331"/>
      <c r="G154" s="332"/>
      <c r="H154" s="332"/>
      <c r="I154" s="1294"/>
      <c r="J154" s="1295"/>
      <c r="K154" s="1294"/>
      <c r="L154" s="1295"/>
      <c r="M154" s="324"/>
      <c r="N154" s="325"/>
    </row>
    <row r="155" spans="1:14" s="326" customFormat="1" ht="11.25">
      <c r="A155" s="62"/>
      <c r="B155" s="327"/>
      <c r="C155" s="333" t="s">
        <v>162</v>
      </c>
      <c r="D155" s="329" t="s">
        <v>163</v>
      </c>
      <c r="E155" s="330"/>
      <c r="F155" s="331"/>
      <c r="G155" s="332"/>
      <c r="H155" s="332"/>
      <c r="I155" s="1294"/>
      <c r="J155" s="1295"/>
      <c r="K155" s="1294"/>
      <c r="L155" s="1295"/>
      <c r="M155" s="324"/>
      <c r="N155" s="325"/>
    </row>
    <row r="156" spans="1:14" ht="11.25">
      <c r="A156" s="59"/>
      <c r="B156" s="334"/>
      <c r="C156" s="335"/>
      <c r="D156" s="336"/>
      <c r="E156" s="337"/>
      <c r="F156" s="338"/>
      <c r="G156" s="339"/>
      <c r="H156" s="485"/>
      <c r="I156" s="1290"/>
      <c r="J156" s="1291"/>
      <c r="K156" s="1290"/>
      <c r="L156" s="1291"/>
      <c r="M156" s="60"/>
      <c r="N156" s="61"/>
    </row>
    <row r="157" spans="1:13" ht="11.25">
      <c r="A157" s="11"/>
      <c r="B157" s="341">
        <v>38</v>
      </c>
      <c r="C157" s="342" t="s">
        <v>59</v>
      </c>
      <c r="D157" s="343" t="s">
        <v>60</v>
      </c>
      <c r="E157" s="344"/>
      <c r="F157" s="345"/>
      <c r="G157" s="346">
        <f>SUM(G158:G170)</f>
        <v>0</v>
      </c>
      <c r="H157" s="531">
        <f>SUM(H158:H170)</f>
        <v>0</v>
      </c>
      <c r="I157" s="1292">
        <f>SUM(I158:I170)</f>
        <v>0</v>
      </c>
      <c r="J157" s="1293"/>
      <c r="K157" s="1292">
        <f>SUM(K158:K170)</f>
        <v>0</v>
      </c>
      <c r="L157" s="1293"/>
      <c r="M157" s="12"/>
    </row>
    <row r="158" spans="1:13" ht="11.25">
      <c r="A158" s="11"/>
      <c r="B158" s="348">
        <v>39</v>
      </c>
      <c r="C158" s="349" t="s">
        <v>73</v>
      </c>
      <c r="D158" s="350" t="s">
        <v>71</v>
      </c>
      <c r="E158" s="351"/>
      <c r="F158" s="352"/>
      <c r="G158" s="353"/>
      <c r="H158" s="489"/>
      <c r="I158" s="1288"/>
      <c r="J158" s="1289"/>
      <c r="K158" s="1288"/>
      <c r="L158" s="1289"/>
      <c r="M158" s="12"/>
    </row>
    <row r="159" spans="1:13" ht="11.25">
      <c r="A159" s="11"/>
      <c r="B159" s="348">
        <v>40</v>
      </c>
      <c r="C159" s="349" t="s">
        <v>74</v>
      </c>
      <c r="D159" s="350" t="s">
        <v>72</v>
      </c>
      <c r="E159" s="351"/>
      <c r="F159" s="352"/>
      <c r="G159" s="353"/>
      <c r="H159" s="353"/>
      <c r="I159" s="1288"/>
      <c r="J159" s="1289"/>
      <c r="K159" s="1288"/>
      <c r="L159" s="1289"/>
      <c r="M159" s="12"/>
    </row>
    <row r="160" spans="1:13" ht="11.25">
      <c r="A160" s="11"/>
      <c r="B160" s="348">
        <v>41</v>
      </c>
      <c r="C160" s="349" t="s">
        <v>75</v>
      </c>
      <c r="D160" s="350" t="s">
        <v>77</v>
      </c>
      <c r="E160" s="351"/>
      <c r="F160" s="352"/>
      <c r="G160" s="353"/>
      <c r="H160" s="353"/>
      <c r="I160" s="1288"/>
      <c r="J160" s="1289"/>
      <c r="K160" s="1288"/>
      <c r="L160" s="1289"/>
      <c r="M160" s="12"/>
    </row>
    <row r="161" spans="1:13" ht="11.25">
      <c r="A161" s="11"/>
      <c r="B161" s="348">
        <v>42</v>
      </c>
      <c r="C161" s="349" t="s">
        <v>76</v>
      </c>
      <c r="D161" s="350" t="s">
        <v>78</v>
      </c>
      <c r="E161" s="351"/>
      <c r="F161" s="352"/>
      <c r="G161" s="353"/>
      <c r="H161" s="353"/>
      <c r="I161" s="1288"/>
      <c r="J161" s="1289"/>
      <c r="K161" s="1288"/>
      <c r="L161" s="1289"/>
      <c r="M161" s="12"/>
    </row>
    <row r="162" spans="1:13" ht="11.25">
      <c r="A162" s="11"/>
      <c r="B162" s="348">
        <v>43</v>
      </c>
      <c r="C162" s="349" t="s">
        <v>245</v>
      </c>
      <c r="D162" s="1282" t="s">
        <v>246</v>
      </c>
      <c r="E162" s="1283"/>
      <c r="F162" s="352"/>
      <c r="G162" s="353"/>
      <c r="H162" s="353"/>
      <c r="I162" s="1288"/>
      <c r="J162" s="1289"/>
      <c r="K162" s="1278"/>
      <c r="L162" s="1279"/>
      <c r="M162" s="12"/>
    </row>
    <row r="163" spans="1:13" ht="11.25">
      <c r="A163" s="11"/>
      <c r="B163" s="348">
        <v>44</v>
      </c>
      <c r="C163" s="349" t="s">
        <v>247</v>
      </c>
      <c r="D163" s="1282" t="s">
        <v>248</v>
      </c>
      <c r="E163" s="1283"/>
      <c r="F163" s="352"/>
      <c r="G163" s="353"/>
      <c r="H163" s="353"/>
      <c r="I163" s="1288"/>
      <c r="J163" s="1289"/>
      <c r="K163" s="1278"/>
      <c r="L163" s="1279"/>
      <c r="M163" s="12"/>
    </row>
    <row r="164" spans="1:13" ht="11.25">
      <c r="A164" s="11"/>
      <c r="B164" s="348">
        <v>45</v>
      </c>
      <c r="C164" s="349" t="s">
        <v>249</v>
      </c>
      <c r="D164" s="1282" t="s">
        <v>250</v>
      </c>
      <c r="E164" s="1283"/>
      <c r="F164" s="352"/>
      <c r="G164" s="353"/>
      <c r="H164" s="353"/>
      <c r="I164" s="1288"/>
      <c r="J164" s="1289"/>
      <c r="K164" s="1278"/>
      <c r="L164" s="1279"/>
      <c r="M164" s="12"/>
    </row>
    <row r="165" spans="1:13" ht="11.25">
      <c r="A165" s="11"/>
      <c r="B165" s="348">
        <v>46</v>
      </c>
      <c r="C165" s="349" t="s">
        <v>251</v>
      </c>
      <c r="D165" s="1282" t="s">
        <v>252</v>
      </c>
      <c r="E165" s="1283"/>
      <c r="F165" s="352"/>
      <c r="G165" s="353"/>
      <c r="H165" s="353"/>
      <c r="I165" s="1288"/>
      <c r="J165" s="1289"/>
      <c r="K165" s="1278"/>
      <c r="L165" s="1279"/>
      <c r="M165" s="12"/>
    </row>
    <row r="166" spans="1:13" ht="11.25">
      <c r="A166" s="11"/>
      <c r="B166" s="348">
        <v>47</v>
      </c>
      <c r="C166" s="349" t="s">
        <v>253</v>
      </c>
      <c r="D166" s="1282" t="s">
        <v>254</v>
      </c>
      <c r="E166" s="1283"/>
      <c r="F166" s="352"/>
      <c r="G166" s="353"/>
      <c r="H166" s="353"/>
      <c r="I166" s="1288"/>
      <c r="J166" s="1289"/>
      <c r="K166" s="1278"/>
      <c r="L166" s="1279"/>
      <c r="M166" s="12"/>
    </row>
    <row r="167" spans="1:13" ht="11.25">
      <c r="A167" s="11"/>
      <c r="B167" s="348">
        <v>48</v>
      </c>
      <c r="C167" s="349" t="s">
        <v>255</v>
      </c>
      <c r="D167" s="1282" t="s">
        <v>256</v>
      </c>
      <c r="E167" s="1283"/>
      <c r="F167" s="352"/>
      <c r="G167" s="353"/>
      <c r="H167" s="353"/>
      <c r="I167" s="1288"/>
      <c r="J167" s="1289"/>
      <c r="K167" s="1278"/>
      <c r="L167" s="1279"/>
      <c r="M167" s="12"/>
    </row>
    <row r="168" spans="1:13" ht="11.25">
      <c r="A168" s="11"/>
      <c r="B168" s="348">
        <v>49</v>
      </c>
      <c r="C168" s="349" t="s">
        <v>257</v>
      </c>
      <c r="D168" s="1282" t="s">
        <v>258</v>
      </c>
      <c r="E168" s="1283"/>
      <c r="F168" s="352"/>
      <c r="G168" s="353"/>
      <c r="H168" s="353"/>
      <c r="I168" s="1288"/>
      <c r="J168" s="1289"/>
      <c r="K168" s="1278"/>
      <c r="L168" s="1279"/>
      <c r="M168" s="12"/>
    </row>
    <row r="169" spans="1:13" ht="11.25">
      <c r="A169" s="11"/>
      <c r="B169" s="348">
        <v>50</v>
      </c>
      <c r="C169" s="349" t="s">
        <v>259</v>
      </c>
      <c r="D169" s="1282" t="s">
        <v>260</v>
      </c>
      <c r="E169" s="1283"/>
      <c r="F169" s="352"/>
      <c r="G169" s="353"/>
      <c r="H169" s="353"/>
      <c r="I169" s="1278"/>
      <c r="J169" s="1279"/>
      <c r="K169" s="1278"/>
      <c r="L169" s="1279"/>
      <c r="M169" s="12"/>
    </row>
    <row r="170" spans="1:13" ht="11.25">
      <c r="A170" s="11"/>
      <c r="B170" s="356">
        <v>51</v>
      </c>
      <c r="C170" s="349" t="s">
        <v>263</v>
      </c>
      <c r="D170" s="1286" t="s">
        <v>261</v>
      </c>
      <c r="E170" s="1287"/>
      <c r="F170" s="352"/>
      <c r="G170" s="353"/>
      <c r="H170" s="353"/>
      <c r="I170" s="1288"/>
      <c r="J170" s="1289"/>
      <c r="K170" s="1278"/>
      <c r="L170" s="1279"/>
      <c r="M170" s="12"/>
    </row>
    <row r="171" spans="1:13" ht="11.25">
      <c r="A171" s="11"/>
      <c r="B171" s="357"/>
      <c r="C171" s="358"/>
      <c r="D171" s="359"/>
      <c r="E171" s="360"/>
      <c r="F171" s="361"/>
      <c r="G171" s="362"/>
      <c r="H171" s="362"/>
      <c r="I171" s="1280"/>
      <c r="J171" s="1281"/>
      <c r="K171" s="1280"/>
      <c r="L171" s="1281"/>
      <c r="M171" s="12"/>
    </row>
    <row r="172" spans="1:14" ht="13.5" customHeight="1">
      <c r="A172" s="59"/>
      <c r="B172" s="364">
        <v>52</v>
      </c>
      <c r="C172" s="365" t="s">
        <v>61</v>
      </c>
      <c r="D172" s="1284" t="s">
        <v>88</v>
      </c>
      <c r="E172" s="1285"/>
      <c r="F172" s="366"/>
      <c r="G172" s="288">
        <f>SUM(G173:G193)</f>
        <v>0</v>
      </c>
      <c r="H172" s="288">
        <f>SUM(H173:H193)</f>
        <v>0</v>
      </c>
      <c r="I172" s="1459">
        <f>SUM(I173:I193)</f>
        <v>0</v>
      </c>
      <c r="J172" s="1460"/>
      <c r="K172" s="1459">
        <f>SUM(K173:K193)</f>
        <v>0</v>
      </c>
      <c r="L172" s="1460"/>
      <c r="M172" s="60"/>
      <c r="N172" s="61"/>
    </row>
    <row r="173" spans="1:14" s="326" customFormat="1" ht="13.5" customHeight="1">
      <c r="A173" s="62"/>
      <c r="B173" s="368">
        <v>53</v>
      </c>
      <c r="C173" s="328" t="s">
        <v>61</v>
      </c>
      <c r="D173" s="1273" t="s">
        <v>112</v>
      </c>
      <c r="E173" s="1249"/>
      <c r="F173" s="370"/>
      <c r="G173" s="371"/>
      <c r="H173" s="332"/>
      <c r="I173" s="1461"/>
      <c r="J173" s="1462"/>
      <c r="K173" s="1276"/>
      <c r="L173" s="1277"/>
      <c r="M173" s="324"/>
      <c r="N173" s="325"/>
    </row>
    <row r="174" spans="1:14" s="326" customFormat="1" ht="13.5" customHeight="1">
      <c r="A174" s="62"/>
      <c r="B174" s="368">
        <v>54</v>
      </c>
      <c r="C174" s="328" t="s">
        <v>99</v>
      </c>
      <c r="D174" s="1273" t="s">
        <v>113</v>
      </c>
      <c r="E174" s="1249"/>
      <c r="F174" s="370"/>
      <c r="G174" s="371"/>
      <c r="H174" s="332"/>
      <c r="I174" s="1461"/>
      <c r="J174" s="1462"/>
      <c r="K174" s="1276"/>
      <c r="L174" s="1277"/>
      <c r="M174" s="324"/>
      <c r="N174" s="325"/>
    </row>
    <row r="175" spans="1:14" s="326" customFormat="1" ht="13.5" customHeight="1">
      <c r="A175" s="62"/>
      <c r="B175" s="368">
        <v>55</v>
      </c>
      <c r="C175" s="328" t="s">
        <v>100</v>
      </c>
      <c r="D175" s="1273" t="s">
        <v>302</v>
      </c>
      <c r="E175" s="1249"/>
      <c r="F175" s="370"/>
      <c r="G175" s="371"/>
      <c r="H175" s="332"/>
      <c r="I175" s="1461"/>
      <c r="J175" s="1462"/>
      <c r="K175" s="1276"/>
      <c r="L175" s="1277"/>
      <c r="M175" s="324"/>
      <c r="N175" s="325"/>
    </row>
    <row r="176" spans="1:14" s="326" customFormat="1" ht="13.5" customHeight="1">
      <c r="A176" s="62"/>
      <c r="B176" s="368">
        <v>56</v>
      </c>
      <c r="C176" s="328" t="s">
        <v>121</v>
      </c>
      <c r="D176" s="1249" t="s">
        <v>264</v>
      </c>
      <c r="E176" s="1250"/>
      <c r="F176" s="370"/>
      <c r="G176" s="371"/>
      <c r="H176" s="371"/>
      <c r="I176" s="1463"/>
      <c r="J176" s="1464"/>
      <c r="K176" s="1253"/>
      <c r="L176" s="1254"/>
      <c r="M176" s="324"/>
      <c r="N176" s="325"/>
    </row>
    <row r="177" spans="1:14" s="326" customFormat="1" ht="13.5" customHeight="1">
      <c r="A177" s="62"/>
      <c r="B177" s="368">
        <v>57</v>
      </c>
      <c r="C177" s="328" t="s">
        <v>265</v>
      </c>
      <c r="D177" s="369" t="s">
        <v>266</v>
      </c>
      <c r="E177" s="373"/>
      <c r="F177" s="370"/>
      <c r="G177" s="371"/>
      <c r="H177" s="332"/>
      <c r="I177" s="1463"/>
      <c r="J177" s="1464"/>
      <c r="K177" s="1253"/>
      <c r="L177" s="1254"/>
      <c r="M177" s="324"/>
      <c r="N177" s="325"/>
    </row>
    <row r="178" spans="1:14" s="326" customFormat="1" ht="13.5" customHeight="1">
      <c r="A178" s="62"/>
      <c r="B178" s="368">
        <v>58</v>
      </c>
      <c r="C178" s="328" t="s">
        <v>267</v>
      </c>
      <c r="D178" s="369" t="s">
        <v>268</v>
      </c>
      <c r="E178" s="373"/>
      <c r="F178" s="370"/>
      <c r="G178" s="371"/>
      <c r="H178" s="332"/>
      <c r="I178" s="1463"/>
      <c r="J178" s="1464"/>
      <c r="K178" s="1253"/>
      <c r="L178" s="1254"/>
      <c r="M178" s="324"/>
      <c r="N178" s="325"/>
    </row>
    <row r="179" spans="1:14" s="326" customFormat="1" ht="13.5" customHeight="1">
      <c r="A179" s="62"/>
      <c r="B179" s="368">
        <v>59</v>
      </c>
      <c r="C179" s="328" t="s">
        <v>102</v>
      </c>
      <c r="D179" s="1249" t="s">
        <v>269</v>
      </c>
      <c r="E179" s="1250"/>
      <c r="F179" s="370"/>
      <c r="G179" s="371"/>
      <c r="H179" s="332"/>
      <c r="I179" s="1463"/>
      <c r="J179" s="1464"/>
      <c r="K179" s="1253"/>
      <c r="L179" s="1254"/>
      <c r="M179" s="324"/>
      <c r="N179" s="325"/>
    </row>
    <row r="180" spans="1:14" s="326" customFormat="1" ht="13.5" customHeight="1">
      <c r="A180" s="62"/>
      <c r="B180" s="368">
        <v>60</v>
      </c>
      <c r="C180" s="328" t="s">
        <v>101</v>
      </c>
      <c r="D180" s="1249" t="s">
        <v>115</v>
      </c>
      <c r="E180" s="1250"/>
      <c r="F180" s="370"/>
      <c r="G180" s="371"/>
      <c r="H180" s="332"/>
      <c r="I180" s="1463"/>
      <c r="J180" s="1464"/>
      <c r="K180" s="1253"/>
      <c r="L180" s="1254"/>
      <c r="M180" s="324"/>
      <c r="N180" s="325"/>
    </row>
    <row r="181" spans="1:14" s="326" customFormat="1" ht="13.5" customHeight="1">
      <c r="A181" s="62"/>
      <c r="B181" s="368">
        <v>61</v>
      </c>
      <c r="C181" s="328" t="s">
        <v>103</v>
      </c>
      <c r="D181" s="1249" t="s">
        <v>116</v>
      </c>
      <c r="E181" s="1250"/>
      <c r="F181" s="370"/>
      <c r="G181" s="371"/>
      <c r="H181" s="332"/>
      <c r="I181" s="1463"/>
      <c r="J181" s="1464"/>
      <c r="K181" s="1253"/>
      <c r="L181" s="1254"/>
      <c r="M181" s="324"/>
      <c r="N181" s="325"/>
    </row>
    <row r="182" spans="1:14" s="326" customFormat="1" ht="13.5" customHeight="1">
      <c r="A182" s="62"/>
      <c r="B182" s="368">
        <v>62</v>
      </c>
      <c r="C182" s="328" t="s">
        <v>104</v>
      </c>
      <c r="D182" s="1249" t="s">
        <v>117</v>
      </c>
      <c r="E182" s="1250"/>
      <c r="F182" s="370"/>
      <c r="G182" s="371"/>
      <c r="H182" s="332"/>
      <c r="I182" s="1463"/>
      <c r="J182" s="1464"/>
      <c r="K182" s="1253"/>
      <c r="L182" s="1254"/>
      <c r="M182" s="324"/>
      <c r="N182" s="325"/>
    </row>
    <row r="183" spans="1:14" s="326" customFormat="1" ht="13.5" customHeight="1">
      <c r="A183" s="62"/>
      <c r="B183" s="368">
        <v>63</v>
      </c>
      <c r="C183" s="328" t="s">
        <v>105</v>
      </c>
      <c r="D183" s="1249" t="s">
        <v>118</v>
      </c>
      <c r="E183" s="1250"/>
      <c r="F183" s="370"/>
      <c r="G183" s="371"/>
      <c r="H183" s="332"/>
      <c r="I183" s="1463"/>
      <c r="J183" s="1464"/>
      <c r="K183" s="1253"/>
      <c r="L183" s="1254"/>
      <c r="M183" s="324"/>
      <c r="N183" s="325"/>
    </row>
    <row r="184" spans="1:14" s="326" customFormat="1" ht="13.5" customHeight="1">
      <c r="A184" s="62"/>
      <c r="B184" s="368">
        <v>64</v>
      </c>
      <c r="C184" s="328" t="s">
        <v>270</v>
      </c>
      <c r="D184" s="1249" t="s">
        <v>271</v>
      </c>
      <c r="E184" s="1270"/>
      <c r="F184" s="370"/>
      <c r="G184" s="371"/>
      <c r="H184" s="332"/>
      <c r="I184" s="1463"/>
      <c r="J184" s="1464"/>
      <c r="K184" s="1253"/>
      <c r="L184" s="1254"/>
      <c r="M184" s="324"/>
      <c r="N184" s="325"/>
    </row>
    <row r="185" spans="1:14" s="326" customFormat="1" ht="13.5" customHeight="1">
      <c r="A185" s="62"/>
      <c r="B185" s="368">
        <v>65</v>
      </c>
      <c r="C185" s="328" t="s">
        <v>272</v>
      </c>
      <c r="D185" s="1249" t="s">
        <v>273</v>
      </c>
      <c r="E185" s="1270"/>
      <c r="F185" s="370"/>
      <c r="G185" s="371"/>
      <c r="H185" s="371"/>
      <c r="I185" s="1463"/>
      <c r="J185" s="1464"/>
      <c r="K185" s="1253"/>
      <c r="L185" s="1254"/>
      <c r="M185" s="324"/>
      <c r="N185" s="325"/>
    </row>
    <row r="186" spans="1:14" s="326" customFormat="1" ht="13.5" customHeight="1">
      <c r="A186" s="62"/>
      <c r="B186" s="368">
        <v>66</v>
      </c>
      <c r="C186" s="328" t="s">
        <v>106</v>
      </c>
      <c r="D186" s="1249" t="s">
        <v>119</v>
      </c>
      <c r="E186" s="1250"/>
      <c r="F186" s="370"/>
      <c r="G186" s="371"/>
      <c r="H186" s="371"/>
      <c r="I186" s="1463"/>
      <c r="J186" s="1464"/>
      <c r="K186" s="1253"/>
      <c r="L186" s="1254"/>
      <c r="M186" s="324"/>
      <c r="N186" s="325"/>
    </row>
    <row r="187" spans="1:14" s="326" customFormat="1" ht="13.5" customHeight="1">
      <c r="A187" s="62"/>
      <c r="B187" s="368">
        <v>67</v>
      </c>
      <c r="C187" s="328" t="s">
        <v>107</v>
      </c>
      <c r="D187" s="1249" t="s">
        <v>274</v>
      </c>
      <c r="E187" s="1250"/>
      <c r="F187" s="370"/>
      <c r="G187" s="371"/>
      <c r="H187" s="332"/>
      <c r="I187" s="1463"/>
      <c r="J187" s="1464"/>
      <c r="K187" s="1253"/>
      <c r="L187" s="1254"/>
      <c r="M187" s="324"/>
      <c r="N187" s="325"/>
    </row>
    <row r="188" spans="1:14" s="326" customFormat="1" ht="13.5" customHeight="1">
      <c r="A188" s="62"/>
      <c r="B188" s="374">
        <v>68</v>
      </c>
      <c r="C188" s="328" t="s">
        <v>108</v>
      </c>
      <c r="D188" s="1249" t="s">
        <v>303</v>
      </c>
      <c r="E188" s="1250"/>
      <c r="F188" s="370"/>
      <c r="G188" s="371"/>
      <c r="H188" s="332"/>
      <c r="I188" s="1463"/>
      <c r="J188" s="1464"/>
      <c r="K188" s="1253"/>
      <c r="L188" s="1254"/>
      <c r="M188" s="324"/>
      <c r="N188" s="325"/>
    </row>
    <row r="189" spans="1:14" s="326" customFormat="1" ht="13.5" customHeight="1">
      <c r="A189" s="62"/>
      <c r="B189" s="374">
        <v>69</v>
      </c>
      <c r="C189" s="328" t="s">
        <v>109</v>
      </c>
      <c r="D189" s="1249" t="s">
        <v>120</v>
      </c>
      <c r="E189" s="1250"/>
      <c r="F189" s="370"/>
      <c r="G189" s="371"/>
      <c r="H189" s="371"/>
      <c r="I189" s="1463"/>
      <c r="J189" s="1464"/>
      <c r="K189" s="1253"/>
      <c r="L189" s="1254"/>
      <c r="M189" s="324"/>
      <c r="N189" s="325"/>
    </row>
    <row r="190" spans="1:14" s="326" customFormat="1" ht="13.5" customHeight="1">
      <c r="A190" s="62"/>
      <c r="B190" s="374">
        <v>70</v>
      </c>
      <c r="C190" s="328" t="s">
        <v>110</v>
      </c>
      <c r="D190" s="1249" t="s">
        <v>276</v>
      </c>
      <c r="E190" s="1270"/>
      <c r="F190" s="370"/>
      <c r="G190" s="371"/>
      <c r="H190" s="371"/>
      <c r="I190" s="1463"/>
      <c r="J190" s="1464"/>
      <c r="K190" s="1253"/>
      <c r="L190" s="1254"/>
      <c r="M190" s="324"/>
      <c r="N190" s="325"/>
    </row>
    <row r="191" spans="1:14" s="326" customFormat="1" ht="13.5" customHeight="1">
      <c r="A191" s="62"/>
      <c r="B191" s="374">
        <v>71</v>
      </c>
      <c r="C191" s="328" t="s">
        <v>111</v>
      </c>
      <c r="D191" s="1249" t="s">
        <v>277</v>
      </c>
      <c r="E191" s="1270"/>
      <c r="F191" s="370"/>
      <c r="G191" s="371"/>
      <c r="H191" s="371"/>
      <c r="I191" s="1463"/>
      <c r="J191" s="1464"/>
      <c r="K191" s="1253"/>
      <c r="L191" s="1254"/>
      <c r="M191" s="324"/>
      <c r="N191" s="325"/>
    </row>
    <row r="192" spans="1:14" s="326" customFormat="1" ht="13.5" customHeight="1">
      <c r="A192" s="62"/>
      <c r="B192" s="374">
        <v>72</v>
      </c>
      <c r="C192" s="328" t="s">
        <v>278</v>
      </c>
      <c r="D192" s="1249" t="s">
        <v>279</v>
      </c>
      <c r="E192" s="1250"/>
      <c r="F192" s="370"/>
      <c r="G192" s="371"/>
      <c r="H192" s="371"/>
      <c r="I192" s="1463"/>
      <c r="J192" s="1464"/>
      <c r="K192" s="1253"/>
      <c r="L192" s="1254"/>
      <c r="M192" s="324"/>
      <c r="N192" s="325"/>
    </row>
    <row r="193" spans="1:14" s="326" customFormat="1" ht="13.5" customHeight="1" thickBot="1">
      <c r="A193" s="62"/>
      <c r="B193" s="374">
        <v>73</v>
      </c>
      <c r="C193" s="328" t="s">
        <v>286</v>
      </c>
      <c r="D193" s="1249" t="s">
        <v>280</v>
      </c>
      <c r="E193" s="1250"/>
      <c r="F193" s="375"/>
      <c r="G193" s="376"/>
      <c r="H193" s="376"/>
      <c r="I193" s="1465"/>
      <c r="J193" s="1466"/>
      <c r="K193" s="1257"/>
      <c r="L193" s="1258"/>
      <c r="M193" s="324"/>
      <c r="N193" s="325"/>
    </row>
    <row r="194" spans="1:14" ht="11.25">
      <c r="A194" s="3"/>
      <c r="B194" s="1259" t="s">
        <v>80</v>
      </c>
      <c r="C194" s="1259"/>
      <c r="D194" s="1259"/>
      <c r="E194" s="1259"/>
      <c r="F194" s="1259"/>
      <c r="G194" s="1259"/>
      <c r="H194" s="1259"/>
      <c r="I194" s="1259"/>
      <c r="J194" s="1259"/>
      <c r="K194" s="1259"/>
      <c r="L194" s="1259"/>
      <c r="M194" s="1260"/>
      <c r="N194" s="4"/>
    </row>
    <row r="195" spans="1:14" ht="11.25">
      <c r="A195" s="5"/>
      <c r="B195" s="1259" t="s">
        <v>79</v>
      </c>
      <c r="C195" s="1259"/>
      <c r="D195" s="1259"/>
      <c r="E195" s="1259"/>
      <c r="F195" s="1259"/>
      <c r="G195" s="1259"/>
      <c r="H195" s="1259"/>
      <c r="I195" s="1259"/>
      <c r="J195" s="1259"/>
      <c r="K195" s="1259"/>
      <c r="L195" s="1259"/>
      <c r="M195" s="1261"/>
      <c r="N195" s="4"/>
    </row>
    <row r="196" spans="1:14" ht="11.25">
      <c r="A196" s="5"/>
      <c r="B196" s="1259" t="s">
        <v>62</v>
      </c>
      <c r="C196" s="1259"/>
      <c r="D196" s="1259"/>
      <c r="E196" s="1259"/>
      <c r="F196" s="1259"/>
      <c r="G196" s="1259"/>
      <c r="H196" s="1259"/>
      <c r="I196" s="1259"/>
      <c r="J196" s="1259"/>
      <c r="K196" s="1259"/>
      <c r="L196" s="1259"/>
      <c r="M196" s="1261"/>
      <c r="N196" s="4"/>
    </row>
    <row r="197" spans="1:13" ht="12" thickBot="1">
      <c r="A197" s="11"/>
      <c r="B197" s="378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12"/>
    </row>
    <row r="198" spans="1:13" ht="12" thickBot="1">
      <c r="A198" s="11"/>
      <c r="B198" s="1262" t="s">
        <v>91</v>
      </c>
      <c r="C198" s="1263"/>
      <c r="D198" s="1268" t="s">
        <v>63</v>
      </c>
      <c r="E198" s="1269"/>
      <c r="F198" s="13" t="s">
        <v>64</v>
      </c>
      <c r="G198" s="1262" t="s">
        <v>65</v>
      </c>
      <c r="H198" s="1263"/>
      <c r="I198" s="13" t="s">
        <v>64</v>
      </c>
      <c r="J198" s="7" t="s">
        <v>66</v>
      </c>
      <c r="K198" s="1268" t="s">
        <v>67</v>
      </c>
      <c r="L198" s="1269"/>
      <c r="M198" s="12"/>
    </row>
    <row r="199" spans="1:13" ht="11.25">
      <c r="A199" s="11"/>
      <c r="B199" s="1264"/>
      <c r="C199" s="1265"/>
      <c r="D199" s="1" t="s">
        <v>384</v>
      </c>
      <c r="E199" s="2"/>
      <c r="F199" s="166" t="s">
        <v>385</v>
      </c>
      <c r="G199" s="1264"/>
      <c r="H199" s="1265"/>
      <c r="I199" s="166" t="s">
        <v>386</v>
      </c>
      <c r="J199" s="1"/>
      <c r="K199" s="1"/>
      <c r="L199" s="2"/>
      <c r="M199" s="12"/>
    </row>
    <row r="200" spans="1:13" ht="12" thickBot="1">
      <c r="A200" s="11"/>
      <c r="B200" s="1266"/>
      <c r="C200" s="1267"/>
      <c r="D200" s="170"/>
      <c r="E200" s="20"/>
      <c r="F200" s="379" t="s">
        <v>387</v>
      </c>
      <c r="G200" s="1266"/>
      <c r="H200" s="1267"/>
      <c r="I200" s="379"/>
      <c r="J200" s="170"/>
      <c r="K200" s="170"/>
      <c r="L200" s="20"/>
      <c r="M200" s="12"/>
    </row>
    <row r="201" spans="1:13" ht="12" thickBot="1">
      <c r="A201" s="170"/>
      <c r="B201" s="380"/>
      <c r="C201" s="171"/>
      <c r="D201" s="171"/>
      <c r="E201" s="171"/>
      <c r="F201" s="171"/>
      <c r="G201" s="171"/>
      <c r="H201" s="171"/>
      <c r="I201" s="171"/>
      <c r="J201" s="171"/>
      <c r="K201" s="171"/>
      <c r="L201" s="171"/>
      <c r="M201" s="20"/>
    </row>
  </sheetData>
  <sheetProtection/>
  <mergeCells count="390">
    <mergeCell ref="B198:C200"/>
    <mergeCell ref="D198:E198"/>
    <mergeCell ref="G198:H200"/>
    <mergeCell ref="K198:L198"/>
    <mergeCell ref="D193:E193"/>
    <mergeCell ref="I193:J193"/>
    <mergeCell ref="K193:L193"/>
    <mergeCell ref="B194:M194"/>
    <mergeCell ref="B195:M195"/>
    <mergeCell ref="B196:M196"/>
    <mergeCell ref="D191:E191"/>
    <mergeCell ref="I191:J191"/>
    <mergeCell ref="K191:L191"/>
    <mergeCell ref="D192:E192"/>
    <mergeCell ref="I192:J192"/>
    <mergeCell ref="K192:L192"/>
    <mergeCell ref="D189:E189"/>
    <mergeCell ref="I189:J189"/>
    <mergeCell ref="K189:L189"/>
    <mergeCell ref="D190:E190"/>
    <mergeCell ref="I190:J190"/>
    <mergeCell ref="K190:L190"/>
    <mergeCell ref="D187:E187"/>
    <mergeCell ref="I187:J187"/>
    <mergeCell ref="K187:L187"/>
    <mergeCell ref="D188:E188"/>
    <mergeCell ref="I188:J188"/>
    <mergeCell ref="K188:L188"/>
    <mergeCell ref="D185:E185"/>
    <mergeCell ref="I185:J185"/>
    <mergeCell ref="K185:L185"/>
    <mergeCell ref="D186:E186"/>
    <mergeCell ref="I186:J186"/>
    <mergeCell ref="K186:L186"/>
    <mergeCell ref="D183:E183"/>
    <mergeCell ref="I183:J183"/>
    <mergeCell ref="K183:L183"/>
    <mergeCell ref="D184:E184"/>
    <mergeCell ref="I184:J184"/>
    <mergeCell ref="K184:L184"/>
    <mergeCell ref="D181:E181"/>
    <mergeCell ref="I181:J181"/>
    <mergeCell ref="K181:L181"/>
    <mergeCell ref="D182:E182"/>
    <mergeCell ref="I182:J182"/>
    <mergeCell ref="K182:L182"/>
    <mergeCell ref="K177:L177"/>
    <mergeCell ref="I178:J178"/>
    <mergeCell ref="K178:L178"/>
    <mergeCell ref="D180:E180"/>
    <mergeCell ref="I180:J180"/>
    <mergeCell ref="K180:L180"/>
    <mergeCell ref="D179:E179"/>
    <mergeCell ref="I179:J179"/>
    <mergeCell ref="K179:L179"/>
    <mergeCell ref="I177:J177"/>
    <mergeCell ref="D175:E175"/>
    <mergeCell ref="I175:J175"/>
    <mergeCell ref="K175:L175"/>
    <mergeCell ref="D176:E176"/>
    <mergeCell ref="I176:J176"/>
    <mergeCell ref="K176:L176"/>
    <mergeCell ref="D173:E173"/>
    <mergeCell ref="I173:J173"/>
    <mergeCell ref="K173:L173"/>
    <mergeCell ref="D174:E174"/>
    <mergeCell ref="I174:J174"/>
    <mergeCell ref="K174:L174"/>
    <mergeCell ref="D172:E172"/>
    <mergeCell ref="I172:J172"/>
    <mergeCell ref="K172:L172"/>
    <mergeCell ref="D170:E170"/>
    <mergeCell ref="I170:J170"/>
    <mergeCell ref="K170:L170"/>
    <mergeCell ref="I171:J171"/>
    <mergeCell ref="K171:L171"/>
    <mergeCell ref="D168:E168"/>
    <mergeCell ref="I168:J168"/>
    <mergeCell ref="K168:L168"/>
    <mergeCell ref="D169:E169"/>
    <mergeCell ref="I169:J169"/>
    <mergeCell ref="K169:L169"/>
    <mergeCell ref="D166:E166"/>
    <mergeCell ref="I166:J166"/>
    <mergeCell ref="K166:L166"/>
    <mergeCell ref="D167:E167"/>
    <mergeCell ref="I167:J167"/>
    <mergeCell ref="K167:L167"/>
    <mergeCell ref="D164:E164"/>
    <mergeCell ref="I164:J164"/>
    <mergeCell ref="K164:L164"/>
    <mergeCell ref="D165:E165"/>
    <mergeCell ref="I165:J165"/>
    <mergeCell ref="K165:L165"/>
    <mergeCell ref="I160:J160"/>
    <mergeCell ref="K160:L160"/>
    <mergeCell ref="D162:E162"/>
    <mergeCell ref="I162:J162"/>
    <mergeCell ref="K162:L162"/>
    <mergeCell ref="D163:E163"/>
    <mergeCell ref="I163:J163"/>
    <mergeCell ref="K163:L163"/>
    <mergeCell ref="I154:J154"/>
    <mergeCell ref="K154:L154"/>
    <mergeCell ref="I155:J155"/>
    <mergeCell ref="K155:L155"/>
    <mergeCell ref="K158:L158"/>
    <mergeCell ref="I159:J159"/>
    <mergeCell ref="K159:L159"/>
    <mergeCell ref="K151:L151"/>
    <mergeCell ref="I152:J152"/>
    <mergeCell ref="K152:L152"/>
    <mergeCell ref="I161:J161"/>
    <mergeCell ref="K161:L161"/>
    <mergeCell ref="I156:J156"/>
    <mergeCell ref="K156:L156"/>
    <mergeCell ref="I157:J157"/>
    <mergeCell ref="K157:L157"/>
    <mergeCell ref="I158:J158"/>
    <mergeCell ref="I153:J153"/>
    <mergeCell ref="K153:L153"/>
    <mergeCell ref="K146:L146"/>
    <mergeCell ref="I147:J147"/>
    <mergeCell ref="K147:L147"/>
    <mergeCell ref="I148:J148"/>
    <mergeCell ref="K148:L148"/>
    <mergeCell ref="I150:J150"/>
    <mergeCell ref="K150:L150"/>
    <mergeCell ref="I151:J151"/>
    <mergeCell ref="K141:L141"/>
    <mergeCell ref="I142:J142"/>
    <mergeCell ref="K142:L142"/>
    <mergeCell ref="I149:J149"/>
    <mergeCell ref="K149:L149"/>
    <mergeCell ref="I144:J144"/>
    <mergeCell ref="K144:L144"/>
    <mergeCell ref="I145:J145"/>
    <mergeCell ref="K145:L145"/>
    <mergeCell ref="I146:J146"/>
    <mergeCell ref="D143:E143"/>
    <mergeCell ref="I143:J143"/>
    <mergeCell ref="K143:L143"/>
    <mergeCell ref="D139:E139"/>
    <mergeCell ref="I139:J139"/>
    <mergeCell ref="K139:L139"/>
    <mergeCell ref="D140:E140"/>
    <mergeCell ref="I140:J140"/>
    <mergeCell ref="K140:L140"/>
    <mergeCell ref="I141:J141"/>
    <mergeCell ref="D137:E137"/>
    <mergeCell ref="I137:J137"/>
    <mergeCell ref="K137:L137"/>
    <mergeCell ref="D138:E138"/>
    <mergeCell ref="I138:J138"/>
    <mergeCell ref="K138:L138"/>
    <mergeCell ref="D135:E135"/>
    <mergeCell ref="I135:J135"/>
    <mergeCell ref="K135:L135"/>
    <mergeCell ref="D136:E136"/>
    <mergeCell ref="I136:J136"/>
    <mergeCell ref="K136:L136"/>
    <mergeCell ref="D133:E133"/>
    <mergeCell ref="I133:J133"/>
    <mergeCell ref="K133:L133"/>
    <mergeCell ref="D134:E134"/>
    <mergeCell ref="I134:J134"/>
    <mergeCell ref="K134:L134"/>
    <mergeCell ref="D131:E131"/>
    <mergeCell ref="I131:J131"/>
    <mergeCell ref="K131:L131"/>
    <mergeCell ref="D132:E132"/>
    <mergeCell ref="I132:J132"/>
    <mergeCell ref="K132:L132"/>
    <mergeCell ref="D129:E129"/>
    <mergeCell ref="I129:J129"/>
    <mergeCell ref="K129:L129"/>
    <mergeCell ref="D130:E130"/>
    <mergeCell ref="I130:J130"/>
    <mergeCell ref="K130:L130"/>
    <mergeCell ref="D128:E128"/>
    <mergeCell ref="I128:J128"/>
    <mergeCell ref="K128:L128"/>
    <mergeCell ref="D124:E124"/>
    <mergeCell ref="I124:J124"/>
    <mergeCell ref="K124:L124"/>
    <mergeCell ref="I125:J125"/>
    <mergeCell ref="K125:L125"/>
    <mergeCell ref="D122:E122"/>
    <mergeCell ref="I122:J122"/>
    <mergeCell ref="K122:L122"/>
    <mergeCell ref="D123:E123"/>
    <mergeCell ref="I123:J123"/>
    <mergeCell ref="K123:L123"/>
    <mergeCell ref="D120:E120"/>
    <mergeCell ref="I120:J120"/>
    <mergeCell ref="K120:L120"/>
    <mergeCell ref="D121:E121"/>
    <mergeCell ref="I121:J121"/>
    <mergeCell ref="K121:L121"/>
    <mergeCell ref="D119:E119"/>
    <mergeCell ref="I119:J119"/>
    <mergeCell ref="K119:L119"/>
    <mergeCell ref="D117:E117"/>
    <mergeCell ref="I117:J117"/>
    <mergeCell ref="K117:L117"/>
    <mergeCell ref="I118:J118"/>
    <mergeCell ref="K118:L118"/>
    <mergeCell ref="K113:L113"/>
    <mergeCell ref="D115:E115"/>
    <mergeCell ref="I115:J115"/>
    <mergeCell ref="K115:L115"/>
    <mergeCell ref="D116:E116"/>
    <mergeCell ref="I116:J116"/>
    <mergeCell ref="K116:L116"/>
    <mergeCell ref="D111:E111"/>
    <mergeCell ref="I111:J111"/>
    <mergeCell ref="K111:L111"/>
    <mergeCell ref="D114:E114"/>
    <mergeCell ref="I114:J114"/>
    <mergeCell ref="K114:L114"/>
    <mergeCell ref="I112:J112"/>
    <mergeCell ref="K112:L112"/>
    <mergeCell ref="D113:E113"/>
    <mergeCell ref="I113:J113"/>
    <mergeCell ref="D109:E109"/>
    <mergeCell ref="I109:J109"/>
    <mergeCell ref="K109:L109"/>
    <mergeCell ref="D110:E110"/>
    <mergeCell ref="I110:J110"/>
    <mergeCell ref="K110:L110"/>
    <mergeCell ref="I105:J105"/>
    <mergeCell ref="K105:L105"/>
    <mergeCell ref="D106:E106"/>
    <mergeCell ref="I106:J106"/>
    <mergeCell ref="K106:L106"/>
    <mergeCell ref="D108:E108"/>
    <mergeCell ref="I108:J108"/>
    <mergeCell ref="K108:L108"/>
    <mergeCell ref="I107:J107"/>
    <mergeCell ref="K107:L107"/>
    <mergeCell ref="I104:J104"/>
    <mergeCell ref="K104:L104"/>
    <mergeCell ref="I103:J103"/>
    <mergeCell ref="K103:L103"/>
    <mergeCell ref="I98:J98"/>
    <mergeCell ref="K98:L98"/>
    <mergeCell ref="I99:J99"/>
    <mergeCell ref="I102:J102"/>
    <mergeCell ref="K102:L102"/>
    <mergeCell ref="K99:L99"/>
    <mergeCell ref="I100:J100"/>
    <mergeCell ref="K100:L100"/>
    <mergeCell ref="I101:J101"/>
    <mergeCell ref="K101:L101"/>
    <mergeCell ref="D97:E97"/>
    <mergeCell ref="I97:J97"/>
    <mergeCell ref="K97:L97"/>
    <mergeCell ref="K93:L93"/>
    <mergeCell ref="I94:J94"/>
    <mergeCell ref="K94:L94"/>
    <mergeCell ref="D96:E96"/>
    <mergeCell ref="I96:J96"/>
    <mergeCell ref="K96:L96"/>
    <mergeCell ref="I95:J95"/>
    <mergeCell ref="K95:L95"/>
    <mergeCell ref="D93:E93"/>
    <mergeCell ref="I93:J93"/>
    <mergeCell ref="D91:E91"/>
    <mergeCell ref="I91:J91"/>
    <mergeCell ref="K91:L91"/>
    <mergeCell ref="D92:E92"/>
    <mergeCell ref="I92:J92"/>
    <mergeCell ref="K92:L92"/>
    <mergeCell ref="D89:E89"/>
    <mergeCell ref="I89:J89"/>
    <mergeCell ref="K89:L89"/>
    <mergeCell ref="D90:E90"/>
    <mergeCell ref="I90:J90"/>
    <mergeCell ref="K90:L90"/>
    <mergeCell ref="D87:E87"/>
    <mergeCell ref="I87:J87"/>
    <mergeCell ref="K87:L87"/>
    <mergeCell ref="D88:E88"/>
    <mergeCell ref="I88:J88"/>
    <mergeCell ref="K88:L88"/>
    <mergeCell ref="D85:E85"/>
    <mergeCell ref="I85:J85"/>
    <mergeCell ref="K85:L85"/>
    <mergeCell ref="D86:E86"/>
    <mergeCell ref="I86:J86"/>
    <mergeCell ref="K86:L86"/>
    <mergeCell ref="I81:J81"/>
    <mergeCell ref="K81:L81"/>
    <mergeCell ref="D83:E83"/>
    <mergeCell ref="I83:J83"/>
    <mergeCell ref="K83:L83"/>
    <mergeCell ref="D84:E84"/>
    <mergeCell ref="I84:J84"/>
    <mergeCell ref="K84:L84"/>
    <mergeCell ref="K76:L76"/>
    <mergeCell ref="D77:E77"/>
    <mergeCell ref="I77:J77"/>
    <mergeCell ref="K77:L77"/>
    <mergeCell ref="D79:E79"/>
    <mergeCell ref="I79:J79"/>
    <mergeCell ref="K79:L79"/>
    <mergeCell ref="I74:J74"/>
    <mergeCell ref="K74:L74"/>
    <mergeCell ref="D75:E75"/>
    <mergeCell ref="I75:J75"/>
    <mergeCell ref="K75:L75"/>
    <mergeCell ref="D82:E82"/>
    <mergeCell ref="I82:J82"/>
    <mergeCell ref="K82:L82"/>
    <mergeCell ref="D76:E76"/>
    <mergeCell ref="I76:J76"/>
    <mergeCell ref="K67:L67"/>
    <mergeCell ref="B71:L71"/>
    <mergeCell ref="B72:B73"/>
    <mergeCell ref="C72:F72"/>
    <mergeCell ref="I73:J73"/>
    <mergeCell ref="K70:L70"/>
    <mergeCell ref="K73:L73"/>
    <mergeCell ref="K65:L65"/>
    <mergeCell ref="I72:J72"/>
    <mergeCell ref="K72:L72"/>
    <mergeCell ref="I69:J69"/>
    <mergeCell ref="K69:L69"/>
    <mergeCell ref="I68:J68"/>
    <mergeCell ref="K68:L68"/>
    <mergeCell ref="I70:J70"/>
    <mergeCell ref="I66:J66"/>
    <mergeCell ref="I67:J67"/>
    <mergeCell ref="K66:L66"/>
    <mergeCell ref="I60:J60"/>
    <mergeCell ref="K60:L60"/>
    <mergeCell ref="I61:J61"/>
    <mergeCell ref="K61:L61"/>
    <mergeCell ref="I63:J63"/>
    <mergeCell ref="K63:L63"/>
    <mergeCell ref="I64:J64"/>
    <mergeCell ref="K64:L64"/>
    <mergeCell ref="I65:J65"/>
    <mergeCell ref="I55:J55"/>
    <mergeCell ref="K55:L55"/>
    <mergeCell ref="I62:J62"/>
    <mergeCell ref="K62:L62"/>
    <mergeCell ref="I57:J57"/>
    <mergeCell ref="K57:L57"/>
    <mergeCell ref="I58:J58"/>
    <mergeCell ref="K58:L58"/>
    <mergeCell ref="I59:J59"/>
    <mergeCell ref="K59:L59"/>
    <mergeCell ref="I56:J56"/>
    <mergeCell ref="K56:L56"/>
    <mergeCell ref="I51:J51"/>
    <mergeCell ref="K51:L51"/>
    <mergeCell ref="I52:J52"/>
    <mergeCell ref="K52:L52"/>
    <mergeCell ref="I53:J53"/>
    <mergeCell ref="K53:L53"/>
    <mergeCell ref="I54:J54"/>
    <mergeCell ref="K54:L54"/>
    <mergeCell ref="C41:E41"/>
    <mergeCell ref="B48:L48"/>
    <mergeCell ref="B49:B50"/>
    <mergeCell ref="C49:F50"/>
    <mergeCell ref="I49:J49"/>
    <mergeCell ref="K49:L49"/>
    <mergeCell ref="I50:J50"/>
    <mergeCell ref="K50:L50"/>
    <mergeCell ref="K14:L14"/>
    <mergeCell ref="B22:L22"/>
    <mergeCell ref="B23:B24"/>
    <mergeCell ref="C23:E23"/>
    <mergeCell ref="F23:F24"/>
    <mergeCell ref="G23:H23"/>
    <mergeCell ref="I23:J23"/>
    <mergeCell ref="K23:L23"/>
    <mergeCell ref="K15:L15"/>
    <mergeCell ref="K18:L18"/>
    <mergeCell ref="F10:H10"/>
    <mergeCell ref="K10:L10"/>
    <mergeCell ref="K11:L11"/>
    <mergeCell ref="A6:M6"/>
    <mergeCell ref="A7:M7"/>
    <mergeCell ref="B8:C8"/>
    <mergeCell ref="D8:J8"/>
    <mergeCell ref="K8:L8"/>
    <mergeCell ref="B9:L9"/>
  </mergeCells>
  <printOptions/>
  <pageMargins left="0.16" right="0.7" top="0.75" bottom="0.75" header="0.3" footer="0.3"/>
  <pageSetup horizontalDpi="600" verticalDpi="600" orientation="landscape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01"/>
  <sheetViews>
    <sheetView zoomScalePageLayoutView="0" workbookViewId="0" topLeftCell="B186">
      <selection activeCell="J199" sqref="J199"/>
    </sheetView>
  </sheetViews>
  <sheetFormatPr defaultColWidth="9.140625" defaultRowHeight="12.75"/>
  <cols>
    <col min="1" max="1" width="2.421875" style="9" hidden="1" customWidth="1"/>
    <col min="2" max="2" width="5.00390625" style="9" customWidth="1"/>
    <col min="3" max="3" width="12.421875" style="9" customWidth="1"/>
    <col min="4" max="4" width="12.140625" style="9" customWidth="1"/>
    <col min="5" max="5" width="14.8515625" style="9" customWidth="1"/>
    <col min="6" max="6" width="10.00390625" style="9" customWidth="1"/>
    <col min="7" max="7" width="11.140625" style="9" customWidth="1"/>
    <col min="8" max="8" width="13.8515625" style="9" customWidth="1"/>
    <col min="9" max="9" width="7.57421875" style="9" customWidth="1"/>
    <col min="10" max="10" width="9.28125" style="9" customWidth="1"/>
    <col min="11" max="11" width="7.00390625" style="9" customWidth="1"/>
    <col min="12" max="12" width="13.57421875" style="9" customWidth="1"/>
    <col min="13" max="13" width="0" style="9" hidden="1" customWidth="1"/>
    <col min="14" max="14" width="0.13671875" style="9" customWidth="1"/>
    <col min="15" max="15" width="9.28125" style="9" customWidth="1"/>
    <col min="16" max="16384" width="9.140625" style="9" customWidth="1"/>
  </cols>
  <sheetData>
    <row r="1" ht="6.75" customHeight="1">
      <c r="B1" s="10"/>
    </row>
    <row r="2" ht="11.25" hidden="1">
      <c r="B2" s="10"/>
    </row>
    <row r="3" ht="11.25" hidden="1">
      <c r="B3" s="10"/>
    </row>
    <row r="4" ht="11.25" hidden="1">
      <c r="B4" s="10"/>
    </row>
    <row r="5" ht="11.25" hidden="1">
      <c r="B5" s="10"/>
    </row>
    <row r="6" spans="1:13" ht="12" thickBot="1">
      <c r="A6" s="1431" t="s">
        <v>0</v>
      </c>
      <c r="B6" s="1431"/>
      <c r="C6" s="1431"/>
      <c r="D6" s="1431"/>
      <c r="E6" s="1431"/>
      <c r="F6" s="1431"/>
      <c r="G6" s="1431"/>
      <c r="H6" s="1431"/>
      <c r="I6" s="1431"/>
      <c r="J6" s="1431"/>
      <c r="K6" s="1431"/>
      <c r="L6" s="1431"/>
      <c r="M6" s="1431"/>
    </row>
    <row r="7" spans="1:13" ht="12" thickBot="1">
      <c r="A7" s="1268" t="s">
        <v>1</v>
      </c>
      <c r="B7" s="1432"/>
      <c r="C7" s="1432"/>
      <c r="D7" s="1432"/>
      <c r="E7" s="1432"/>
      <c r="F7" s="1432"/>
      <c r="G7" s="1432"/>
      <c r="H7" s="1432"/>
      <c r="I7" s="1432"/>
      <c r="J7" s="1432"/>
      <c r="K7" s="1432"/>
      <c r="L7" s="1432"/>
      <c r="M7" s="1269"/>
    </row>
    <row r="8" spans="1:13" ht="12" thickBot="1">
      <c r="A8" s="1"/>
      <c r="B8" s="1268" t="s">
        <v>285</v>
      </c>
      <c r="C8" s="1269"/>
      <c r="D8" s="1268" t="s">
        <v>2</v>
      </c>
      <c r="E8" s="1432"/>
      <c r="F8" s="1432"/>
      <c r="G8" s="1432"/>
      <c r="H8" s="1432"/>
      <c r="I8" s="1432"/>
      <c r="J8" s="1269"/>
      <c r="K8" s="1433"/>
      <c r="L8" s="1434"/>
      <c r="M8" s="2"/>
    </row>
    <row r="9" spans="1:13" ht="12" thickBot="1">
      <c r="A9" s="11"/>
      <c r="B9" s="1372" t="s">
        <v>3</v>
      </c>
      <c r="C9" s="1373"/>
      <c r="D9" s="1435"/>
      <c r="E9" s="1435"/>
      <c r="F9" s="1435"/>
      <c r="G9" s="1435"/>
      <c r="H9" s="1373"/>
      <c r="I9" s="1373"/>
      <c r="J9" s="1373"/>
      <c r="K9" s="1373"/>
      <c r="L9" s="1436"/>
      <c r="M9" s="12"/>
    </row>
    <row r="10" spans="1:13" ht="12" thickBot="1">
      <c r="A10" s="11"/>
      <c r="B10" s="13" t="s">
        <v>4</v>
      </c>
      <c r="C10" s="14" t="s">
        <v>283</v>
      </c>
      <c r="D10" s="15"/>
      <c r="E10" s="16"/>
      <c r="F10" s="17" t="s">
        <v>413</v>
      </c>
      <c r="G10" s="18"/>
      <c r="H10" s="19">
        <v>16914</v>
      </c>
      <c r="I10" s="14">
        <v>626</v>
      </c>
      <c r="J10" s="20"/>
      <c r="K10" s="1427"/>
      <c r="L10" s="1428"/>
      <c r="M10" s="12"/>
    </row>
    <row r="11" spans="1:13" ht="11.25">
      <c r="A11" s="11"/>
      <c r="B11" s="21" t="s">
        <v>5</v>
      </c>
      <c r="C11" s="22" t="s">
        <v>284</v>
      </c>
      <c r="D11" s="23"/>
      <c r="E11" s="24"/>
      <c r="F11" s="25" t="s">
        <v>90</v>
      </c>
      <c r="G11" s="26"/>
      <c r="H11" s="27"/>
      <c r="I11" s="27"/>
      <c r="J11" s="27"/>
      <c r="K11" s="1364"/>
      <c r="L11" s="1382"/>
      <c r="M11" s="12"/>
    </row>
    <row r="12" spans="1:13" ht="11.25">
      <c r="A12" s="11"/>
      <c r="B12" s="29"/>
      <c r="C12" s="30"/>
      <c r="D12" s="23"/>
      <c r="E12" s="24"/>
      <c r="F12" s="31" t="s">
        <v>6</v>
      </c>
      <c r="G12" s="32"/>
      <c r="H12" s="32"/>
      <c r="I12" s="32"/>
      <c r="J12" s="32"/>
      <c r="K12" s="33"/>
      <c r="L12" s="34"/>
      <c r="M12" s="12"/>
    </row>
    <row r="13" spans="1:13" ht="12" thickBot="1">
      <c r="A13" s="11"/>
      <c r="B13" s="29"/>
      <c r="C13" s="30"/>
      <c r="D13" s="23"/>
      <c r="E13" s="24"/>
      <c r="F13" s="31" t="s">
        <v>7</v>
      </c>
      <c r="G13" s="32"/>
      <c r="H13" s="32"/>
      <c r="I13" s="32"/>
      <c r="J13" s="32"/>
      <c r="K13" s="35"/>
      <c r="L13" s="36"/>
      <c r="M13" s="12"/>
    </row>
    <row r="14" spans="1:13" ht="12" thickBot="1">
      <c r="A14" s="11"/>
      <c r="B14" s="37"/>
      <c r="C14" s="14"/>
      <c r="D14" s="38"/>
      <c r="E14" s="39"/>
      <c r="F14" s="40" t="s">
        <v>8</v>
      </c>
      <c r="G14" s="41"/>
      <c r="H14" s="41"/>
      <c r="I14" s="41"/>
      <c r="J14" s="41"/>
      <c r="K14" s="1429"/>
      <c r="L14" s="1430"/>
      <c r="M14" s="12"/>
    </row>
    <row r="15" spans="1:13" ht="12" thickBot="1">
      <c r="A15" s="11"/>
      <c r="B15" s="21" t="s">
        <v>9</v>
      </c>
      <c r="C15" s="42" t="s">
        <v>10</v>
      </c>
      <c r="D15" s="43"/>
      <c r="E15" s="44"/>
      <c r="F15" s="44"/>
      <c r="G15" s="45"/>
      <c r="H15" s="46"/>
      <c r="I15" s="46"/>
      <c r="J15" s="46"/>
      <c r="K15" s="1401"/>
      <c r="L15" s="1402"/>
      <c r="M15" s="12"/>
    </row>
    <row r="16" spans="1:13" ht="12" thickBot="1">
      <c r="A16" s="11"/>
      <c r="B16" s="29"/>
      <c r="C16" s="13" t="s">
        <v>11</v>
      </c>
      <c r="D16" s="22" t="s">
        <v>12</v>
      </c>
      <c r="E16" s="47"/>
      <c r="F16" s="48"/>
      <c r="G16" s="16"/>
      <c r="H16" s="16"/>
      <c r="I16" s="16"/>
      <c r="J16" s="16"/>
      <c r="K16" s="33"/>
      <c r="L16" s="34"/>
      <c r="M16" s="12"/>
    </row>
    <row r="17" spans="1:13" ht="12" thickBot="1">
      <c r="A17" s="11"/>
      <c r="B17" s="29"/>
      <c r="C17" s="49"/>
      <c r="D17" s="50"/>
      <c r="E17" s="16"/>
      <c r="F17" s="17"/>
      <c r="G17" s="16"/>
      <c r="H17" s="16"/>
      <c r="I17" s="16"/>
      <c r="J17" s="16"/>
      <c r="K17" s="51"/>
      <c r="L17" s="52"/>
      <c r="M17" s="12"/>
    </row>
    <row r="18" spans="1:13" ht="12" thickBot="1">
      <c r="A18" s="11"/>
      <c r="B18" s="29"/>
      <c r="C18" s="49"/>
      <c r="D18" s="50"/>
      <c r="E18" s="16"/>
      <c r="F18" s="17"/>
      <c r="G18" s="16"/>
      <c r="H18" s="16"/>
      <c r="I18" s="16"/>
      <c r="J18" s="16"/>
      <c r="K18" s="1401"/>
      <c r="L18" s="1402"/>
      <c r="M18" s="12"/>
    </row>
    <row r="19" spans="1:13" ht="12" thickBot="1">
      <c r="A19" s="11"/>
      <c r="B19" s="29"/>
      <c r="C19" s="49"/>
      <c r="D19" s="50"/>
      <c r="E19" s="16"/>
      <c r="F19" s="17"/>
      <c r="G19" s="16"/>
      <c r="H19" s="16"/>
      <c r="I19" s="16"/>
      <c r="J19" s="16"/>
      <c r="K19" s="33"/>
      <c r="L19" s="34"/>
      <c r="M19" s="12"/>
    </row>
    <row r="20" spans="1:13" ht="12" thickBot="1">
      <c r="A20" s="11"/>
      <c r="B20" s="29"/>
      <c r="C20" s="49"/>
      <c r="D20" s="50"/>
      <c r="E20" s="16"/>
      <c r="F20" s="17"/>
      <c r="G20" s="16"/>
      <c r="H20" s="16"/>
      <c r="I20" s="16"/>
      <c r="J20" s="16"/>
      <c r="K20" s="53"/>
      <c r="L20" s="54"/>
      <c r="M20" s="12"/>
    </row>
    <row r="21" spans="1:13" ht="12" thickBot="1">
      <c r="A21" s="11"/>
      <c r="B21" s="37"/>
      <c r="C21" s="55"/>
      <c r="D21" s="11"/>
      <c r="E21" s="56"/>
      <c r="F21" s="23"/>
      <c r="G21" s="47"/>
      <c r="H21" s="47"/>
      <c r="I21" s="47"/>
      <c r="J21" s="47"/>
      <c r="K21" s="57"/>
      <c r="L21" s="58"/>
      <c r="M21" s="12"/>
    </row>
    <row r="22" spans="1:14" ht="12" thickBot="1">
      <c r="A22" s="59"/>
      <c r="B22" s="1403" t="s">
        <v>13</v>
      </c>
      <c r="C22" s="1404"/>
      <c r="D22" s="1404"/>
      <c r="E22" s="1404"/>
      <c r="F22" s="1404"/>
      <c r="G22" s="1404"/>
      <c r="H22" s="1404"/>
      <c r="I22" s="1404"/>
      <c r="J22" s="1404"/>
      <c r="K22" s="1405"/>
      <c r="L22" s="1406"/>
      <c r="M22" s="60"/>
      <c r="N22" s="61"/>
    </row>
    <row r="23" spans="1:14" ht="51.75" customHeight="1" thickBot="1">
      <c r="A23" s="62"/>
      <c r="B23" s="1407" t="s">
        <v>82</v>
      </c>
      <c r="C23" s="1409" t="s">
        <v>14</v>
      </c>
      <c r="D23" s="1410"/>
      <c r="E23" s="1410"/>
      <c r="F23" s="1407" t="s">
        <v>359</v>
      </c>
      <c r="G23" s="1409" t="s">
        <v>318</v>
      </c>
      <c r="H23" s="1412"/>
      <c r="I23" s="1409" t="s">
        <v>325</v>
      </c>
      <c r="J23" s="1412"/>
      <c r="K23" s="1409" t="s">
        <v>330</v>
      </c>
      <c r="L23" s="1412"/>
      <c r="M23" s="60"/>
      <c r="N23" s="61"/>
    </row>
    <row r="24" spans="1:14" ht="45.75" thickBot="1">
      <c r="A24" s="62"/>
      <c r="B24" s="1408"/>
      <c r="C24" s="63" t="s">
        <v>15</v>
      </c>
      <c r="D24" s="64"/>
      <c r="E24" s="65" t="s">
        <v>16</v>
      </c>
      <c r="F24" s="1411"/>
      <c r="G24" s="68" t="s">
        <v>83</v>
      </c>
      <c r="H24" s="69" t="s">
        <v>81</v>
      </c>
      <c r="I24" s="68" t="s">
        <v>83</v>
      </c>
      <c r="J24" s="69" t="s">
        <v>81</v>
      </c>
      <c r="K24" s="68" t="s">
        <v>83</v>
      </c>
      <c r="L24" s="69" t="s">
        <v>81</v>
      </c>
      <c r="M24" s="60"/>
      <c r="N24" s="61"/>
    </row>
    <row r="25" spans="1:14" ht="11.25">
      <c r="A25" s="59"/>
      <c r="B25" s="70">
        <v>1</v>
      </c>
      <c r="C25" s="385" t="s">
        <v>17</v>
      </c>
      <c r="D25" s="386"/>
      <c r="E25" s="73">
        <v>495</v>
      </c>
      <c r="F25" s="387">
        <v>495</v>
      </c>
      <c r="G25" s="75">
        <v>1</v>
      </c>
      <c r="H25" s="388">
        <f>F25*G25*12</f>
        <v>5940</v>
      </c>
      <c r="I25" s="389">
        <v>1</v>
      </c>
      <c r="J25" s="387">
        <f>F25*I25*12</f>
        <v>5940</v>
      </c>
      <c r="K25" s="389">
        <v>1</v>
      </c>
      <c r="L25" s="387">
        <f>F25*K25*12</f>
        <v>5940</v>
      </c>
      <c r="M25" s="60"/>
      <c r="N25" s="61"/>
    </row>
    <row r="26" spans="1:14" ht="11.25">
      <c r="A26" s="59"/>
      <c r="B26" s="77"/>
      <c r="C26" s="99"/>
      <c r="D26" s="6"/>
      <c r="E26" s="80"/>
      <c r="F26" s="390"/>
      <c r="G26" s="82"/>
      <c r="H26" s="391">
        <f>594*12*G26</f>
        <v>0</v>
      </c>
      <c r="I26" s="84"/>
      <c r="J26" s="390"/>
      <c r="K26" s="84"/>
      <c r="L26" s="390"/>
      <c r="M26" s="60"/>
      <c r="N26" s="61"/>
    </row>
    <row r="27" spans="1:14" ht="11.25">
      <c r="A27" s="59"/>
      <c r="B27" s="77"/>
      <c r="C27" s="99"/>
      <c r="D27" s="6"/>
      <c r="E27" s="80"/>
      <c r="F27" s="392"/>
      <c r="G27" s="82"/>
      <c r="H27" s="391">
        <f>F27*G27*12</f>
        <v>0</v>
      </c>
      <c r="I27" s="84"/>
      <c r="J27" s="390">
        <v>0</v>
      </c>
      <c r="K27" s="84"/>
      <c r="L27" s="390"/>
      <c r="M27" s="60"/>
      <c r="N27" s="61"/>
    </row>
    <row r="28" spans="1:14" ht="11.25">
      <c r="A28" s="59"/>
      <c r="B28" s="77"/>
      <c r="C28" s="99"/>
      <c r="D28" s="6"/>
      <c r="E28" s="80"/>
      <c r="F28" s="390"/>
      <c r="G28" s="82"/>
      <c r="H28" s="391">
        <f>F28*G28*12</f>
        <v>0</v>
      </c>
      <c r="I28" s="84"/>
      <c r="J28" s="390"/>
      <c r="K28" s="84"/>
      <c r="L28" s="390"/>
      <c r="M28" s="60"/>
      <c r="N28" s="61"/>
    </row>
    <row r="29" spans="1:14" ht="12" thickBot="1">
      <c r="A29" s="59"/>
      <c r="B29" s="77"/>
      <c r="C29" s="85"/>
      <c r="D29" s="393"/>
      <c r="E29" s="80"/>
      <c r="F29" s="394"/>
      <c r="G29" s="395"/>
      <c r="H29" s="396">
        <f>F29*G29*12</f>
        <v>0</v>
      </c>
      <c r="I29" s="397"/>
      <c r="J29" s="398"/>
      <c r="K29" s="397"/>
      <c r="L29" s="398"/>
      <c r="M29" s="60"/>
      <c r="N29" s="61"/>
    </row>
    <row r="30" spans="1:14" ht="11.25">
      <c r="A30" s="59"/>
      <c r="B30" s="77"/>
      <c r="C30" s="94" t="s">
        <v>389</v>
      </c>
      <c r="D30" s="399"/>
      <c r="E30" s="80">
        <v>225</v>
      </c>
      <c r="F30" s="400">
        <v>225</v>
      </c>
      <c r="G30" s="401">
        <v>14</v>
      </c>
      <c r="H30" s="391">
        <f>F30*G30*11</f>
        <v>34650</v>
      </c>
      <c r="I30" s="402">
        <v>14</v>
      </c>
      <c r="J30" s="403">
        <f>F30*G30*11</f>
        <v>34650</v>
      </c>
      <c r="K30" s="402">
        <v>14</v>
      </c>
      <c r="L30" s="403">
        <f>F30*K30*11</f>
        <v>34650</v>
      </c>
      <c r="M30" s="60"/>
      <c r="N30" s="61"/>
    </row>
    <row r="31" spans="1:14" ht="11.25">
      <c r="A31" s="59"/>
      <c r="B31" s="77"/>
      <c r="C31" s="99" t="s">
        <v>390</v>
      </c>
      <c r="D31" s="79"/>
      <c r="E31" s="80">
        <v>50</v>
      </c>
      <c r="F31" s="404">
        <v>50</v>
      </c>
      <c r="G31" s="95">
        <v>11</v>
      </c>
      <c r="H31" s="391">
        <f>F31*G31*11</f>
        <v>6050</v>
      </c>
      <c r="I31" s="405">
        <v>11</v>
      </c>
      <c r="J31" s="406">
        <f>F31*I31*11</f>
        <v>6050</v>
      </c>
      <c r="K31" s="405">
        <v>11</v>
      </c>
      <c r="L31" s="406">
        <f>F31*K31*11</f>
        <v>6050</v>
      </c>
      <c r="M31" s="60"/>
      <c r="N31" s="61"/>
    </row>
    <row r="32" spans="1:14" ht="11.25">
      <c r="A32" s="59"/>
      <c r="B32" s="77"/>
      <c r="C32" s="407" t="s">
        <v>391</v>
      </c>
      <c r="D32" s="6"/>
      <c r="E32" s="80">
        <v>100</v>
      </c>
      <c r="F32" s="404">
        <v>125</v>
      </c>
      <c r="G32" s="95">
        <v>14</v>
      </c>
      <c r="H32" s="408">
        <f>F32*G32*1</f>
        <v>1750</v>
      </c>
      <c r="I32" s="405">
        <v>14</v>
      </c>
      <c r="J32" s="406">
        <f>F32*I32*1</f>
        <v>1750</v>
      </c>
      <c r="K32" s="405">
        <v>14</v>
      </c>
      <c r="L32" s="406">
        <f>F32*K32*1</f>
        <v>1750</v>
      </c>
      <c r="M32" s="60"/>
      <c r="N32" s="61"/>
    </row>
    <row r="33" spans="1:14" ht="11.25">
      <c r="A33" s="59"/>
      <c r="B33" s="77"/>
      <c r="C33" s="409"/>
      <c r="D33" s="410"/>
      <c r="E33" s="80"/>
      <c r="F33" s="411">
        <v>0</v>
      </c>
      <c r="G33" s="95"/>
      <c r="H33" s="408">
        <f>F33</f>
        <v>0</v>
      </c>
      <c r="I33" s="405"/>
      <c r="J33" s="406">
        <f>F33</f>
        <v>0</v>
      </c>
      <c r="K33" s="405"/>
      <c r="L33" s="406">
        <f>F33</f>
        <v>0</v>
      </c>
      <c r="M33" s="60"/>
      <c r="N33" s="61"/>
    </row>
    <row r="34" spans="1:14" ht="11.25">
      <c r="A34" s="59"/>
      <c r="B34" s="77"/>
      <c r="C34" s="412"/>
      <c r="D34" s="410"/>
      <c r="E34" s="80"/>
      <c r="F34" s="102"/>
      <c r="G34" s="112"/>
      <c r="H34" s="391">
        <f>E34*F34*12</f>
        <v>0</v>
      </c>
      <c r="I34" s="112"/>
      <c r="J34" s="118"/>
      <c r="K34" s="112"/>
      <c r="L34" s="118"/>
      <c r="M34" s="60"/>
      <c r="N34" s="61"/>
    </row>
    <row r="35" spans="1:14" ht="11.25">
      <c r="A35" s="59"/>
      <c r="B35" s="77"/>
      <c r="C35" s="414"/>
      <c r="D35" s="79"/>
      <c r="E35" s="93"/>
      <c r="F35" s="102"/>
      <c r="G35" s="112"/>
      <c r="H35" s="408"/>
      <c r="I35" s="112"/>
      <c r="J35" s="118"/>
      <c r="K35" s="112"/>
      <c r="L35" s="118"/>
      <c r="M35" s="60"/>
      <c r="N35" s="61"/>
    </row>
    <row r="36" spans="1:14" ht="11.25">
      <c r="A36" s="59"/>
      <c r="B36" s="77"/>
      <c r="C36" s="99"/>
      <c r="D36" s="79"/>
      <c r="E36" s="93"/>
      <c r="F36" s="102"/>
      <c r="G36" s="112"/>
      <c r="H36" s="415">
        <f>E36*G36*32.6*12</f>
        <v>0</v>
      </c>
      <c r="I36" s="112"/>
      <c r="J36" s="118"/>
      <c r="K36" s="112"/>
      <c r="L36" s="118"/>
      <c r="M36" s="60"/>
      <c r="N36" s="61"/>
    </row>
    <row r="37" spans="1:14" ht="11.25">
      <c r="A37" s="59"/>
      <c r="B37" s="77"/>
      <c r="C37" s="78"/>
      <c r="D37" s="79"/>
      <c r="E37" s="93"/>
      <c r="F37" s="102"/>
      <c r="G37" s="112"/>
      <c r="H37" s="415"/>
      <c r="I37" s="112"/>
      <c r="J37" s="118"/>
      <c r="K37" s="112"/>
      <c r="L37" s="118"/>
      <c r="M37" s="60"/>
      <c r="N37" s="61"/>
    </row>
    <row r="38" spans="1:14" ht="11.25">
      <c r="A38" s="59"/>
      <c r="B38" s="77"/>
      <c r="C38" s="78"/>
      <c r="D38" s="79"/>
      <c r="E38" s="93"/>
      <c r="F38" s="102"/>
      <c r="G38" s="112"/>
      <c r="H38" s="415"/>
      <c r="I38" s="112"/>
      <c r="J38" s="118"/>
      <c r="K38" s="112"/>
      <c r="L38" s="118"/>
      <c r="M38" s="60"/>
      <c r="N38" s="61"/>
    </row>
    <row r="39" spans="1:14" ht="11.25">
      <c r="A39" s="59"/>
      <c r="B39" s="77"/>
      <c r="C39" s="78"/>
      <c r="D39" s="79"/>
      <c r="E39" s="93"/>
      <c r="F39" s="102"/>
      <c r="G39" s="112"/>
      <c r="H39" s="415"/>
      <c r="I39" s="112"/>
      <c r="J39" s="118"/>
      <c r="K39" s="112"/>
      <c r="L39" s="118"/>
      <c r="M39" s="60"/>
      <c r="N39" s="61"/>
    </row>
    <row r="40" spans="1:14" ht="12" thickBot="1">
      <c r="A40" s="59"/>
      <c r="B40" s="77"/>
      <c r="C40" s="78"/>
      <c r="D40" s="79"/>
      <c r="E40" s="93"/>
      <c r="F40" s="102"/>
      <c r="G40" s="112"/>
      <c r="H40" s="415"/>
      <c r="I40" s="112"/>
      <c r="J40" s="118"/>
      <c r="K40" s="112"/>
      <c r="L40" s="118"/>
      <c r="M40" s="60"/>
      <c r="N40" s="61"/>
    </row>
    <row r="41" spans="1:13" ht="13.5" customHeight="1" thickBot="1">
      <c r="A41" s="11"/>
      <c r="B41" s="135">
        <v>2</v>
      </c>
      <c r="C41" s="1413" t="s">
        <v>20</v>
      </c>
      <c r="D41" s="1414"/>
      <c r="E41" s="1415"/>
      <c r="F41" s="136"/>
      <c r="G41" s="137">
        <f aca="true" t="shared" si="0" ref="G41:L41">SUM(G25:G40)</f>
        <v>40</v>
      </c>
      <c r="H41" s="416">
        <f t="shared" si="0"/>
        <v>48390</v>
      </c>
      <c r="I41" s="137">
        <f t="shared" si="0"/>
        <v>40</v>
      </c>
      <c r="J41" s="417">
        <f t="shared" si="0"/>
        <v>48390</v>
      </c>
      <c r="K41" s="137">
        <f t="shared" si="0"/>
        <v>40</v>
      </c>
      <c r="L41" s="418">
        <f t="shared" si="0"/>
        <v>48390</v>
      </c>
      <c r="M41" s="12"/>
    </row>
    <row r="42" spans="1:13" ht="12" thickBot="1">
      <c r="A42" s="1"/>
      <c r="B42" s="141">
        <v>3</v>
      </c>
      <c r="C42" s="142" t="s">
        <v>21</v>
      </c>
      <c r="D42" s="143"/>
      <c r="E42" s="143"/>
      <c r="F42" s="144"/>
      <c r="G42" s="46"/>
      <c r="H42" s="419"/>
      <c r="I42" s="46"/>
      <c r="J42" s="146"/>
      <c r="K42" s="46"/>
      <c r="L42" s="146"/>
      <c r="M42" s="2"/>
    </row>
    <row r="43" spans="1:13" ht="12" thickBot="1">
      <c r="A43" s="11"/>
      <c r="B43" s="147">
        <v>4</v>
      </c>
      <c r="C43" s="148" t="s">
        <v>22</v>
      </c>
      <c r="D43" s="149"/>
      <c r="E43" s="149"/>
      <c r="F43" s="150"/>
      <c r="G43" s="151" t="s">
        <v>23</v>
      </c>
      <c r="H43" s="420"/>
      <c r="I43" s="153" t="s">
        <v>23</v>
      </c>
      <c r="J43" s="154">
        <f>SUM(I81)</f>
        <v>0</v>
      </c>
      <c r="K43" s="153" t="s">
        <v>23</v>
      </c>
      <c r="L43" s="154">
        <f>SUM(K81)</f>
        <v>0</v>
      </c>
      <c r="M43" s="12"/>
    </row>
    <row r="44" spans="1:13" ht="12" thickBot="1">
      <c r="A44" s="11"/>
      <c r="B44" s="147">
        <v>5</v>
      </c>
      <c r="C44" s="148" t="s">
        <v>24</v>
      </c>
      <c r="D44" s="149"/>
      <c r="E44" s="149"/>
      <c r="F44" s="155"/>
      <c r="G44" s="151" t="s">
        <v>23</v>
      </c>
      <c r="H44" s="420"/>
      <c r="I44" s="153" t="s">
        <v>23</v>
      </c>
      <c r="J44" s="154">
        <f>I149</f>
        <v>0</v>
      </c>
      <c r="K44" s="153" t="s">
        <v>23</v>
      </c>
      <c r="L44" s="154">
        <f>K149</f>
        <v>0</v>
      </c>
      <c r="M44" s="12"/>
    </row>
    <row r="45" spans="1:13" ht="12" thickBot="1">
      <c r="A45" s="11"/>
      <c r="B45" s="147">
        <v>6</v>
      </c>
      <c r="C45" s="148" t="s">
        <v>25</v>
      </c>
      <c r="D45" s="149"/>
      <c r="E45" s="149"/>
      <c r="F45" s="155"/>
      <c r="G45" s="156"/>
      <c r="H45" s="421"/>
      <c r="I45" s="158"/>
      <c r="J45" s="154">
        <f>I157</f>
        <v>0</v>
      </c>
      <c r="K45" s="158"/>
      <c r="L45" s="154">
        <f>K157</f>
        <v>0</v>
      </c>
      <c r="M45" s="12"/>
    </row>
    <row r="46" spans="1:13" ht="12" thickBot="1">
      <c r="A46" s="11"/>
      <c r="B46" s="147">
        <v>7</v>
      </c>
      <c r="C46" s="148" t="s">
        <v>89</v>
      </c>
      <c r="D46" s="149"/>
      <c r="E46" s="149"/>
      <c r="F46" s="159"/>
      <c r="G46" s="156" t="s">
        <v>23</v>
      </c>
      <c r="H46" s="421">
        <f>H172</f>
        <v>0</v>
      </c>
      <c r="I46" s="158" t="s">
        <v>23</v>
      </c>
      <c r="J46" s="154">
        <f>I172</f>
        <v>0</v>
      </c>
      <c r="K46" s="158" t="s">
        <v>23</v>
      </c>
      <c r="L46" s="154">
        <f>K172</f>
        <v>0</v>
      </c>
      <c r="M46" s="12"/>
    </row>
    <row r="47" spans="1:13" ht="12" thickBot="1">
      <c r="A47" s="14"/>
      <c r="B47" s="160">
        <v>8</v>
      </c>
      <c r="C47" s="161" t="s">
        <v>26</v>
      </c>
      <c r="D47" s="143"/>
      <c r="E47" s="143"/>
      <c r="F47" s="162"/>
      <c r="G47" s="163"/>
      <c r="H47" s="422">
        <f>H43+H44+H45+H46+H74</f>
        <v>50809.5</v>
      </c>
      <c r="I47" s="163"/>
      <c r="J47" s="423">
        <f>I74+J43+J44+J45+J46</f>
        <v>50809.5</v>
      </c>
      <c r="K47" s="163"/>
      <c r="L47" s="423">
        <f>L43+L44+L45+L46+K74</f>
        <v>50809.5</v>
      </c>
      <c r="M47" s="39"/>
    </row>
    <row r="48" spans="1:13" ht="12" thickBot="1">
      <c r="A48" s="11"/>
      <c r="B48" s="1416" t="s">
        <v>27</v>
      </c>
      <c r="C48" s="1417"/>
      <c r="D48" s="1417"/>
      <c r="E48" s="1417"/>
      <c r="F48" s="1417"/>
      <c r="G48" s="1417"/>
      <c r="H48" s="1417"/>
      <c r="I48" s="1417"/>
      <c r="J48" s="1417"/>
      <c r="K48" s="1417"/>
      <c r="L48" s="1417"/>
      <c r="M48" s="166"/>
    </row>
    <row r="49" spans="1:14" ht="34.5" thickBot="1">
      <c r="A49" s="59"/>
      <c r="B49" s="1407" t="s">
        <v>28</v>
      </c>
      <c r="C49" s="1418" t="s">
        <v>29</v>
      </c>
      <c r="D49" s="1419"/>
      <c r="E49" s="1419"/>
      <c r="F49" s="1420"/>
      <c r="G49" s="167" t="s">
        <v>332</v>
      </c>
      <c r="H49" s="168" t="s">
        <v>328</v>
      </c>
      <c r="I49" s="1379" t="s">
        <v>324</v>
      </c>
      <c r="J49" s="1380"/>
      <c r="K49" s="1379" t="s">
        <v>329</v>
      </c>
      <c r="L49" s="1381"/>
      <c r="M49" s="169"/>
      <c r="N49" s="61"/>
    </row>
    <row r="50" spans="1:14" ht="13.5" customHeight="1" thickBot="1">
      <c r="A50" s="59"/>
      <c r="B50" s="1408"/>
      <c r="C50" s="1421"/>
      <c r="D50" s="1422"/>
      <c r="E50" s="1422"/>
      <c r="F50" s="1423"/>
      <c r="G50" s="426" t="s">
        <v>366</v>
      </c>
      <c r="H50" s="173" t="s">
        <v>30</v>
      </c>
      <c r="I50" s="1424" t="s">
        <v>31</v>
      </c>
      <c r="J50" s="1425"/>
      <c r="K50" s="1424" t="s">
        <v>31</v>
      </c>
      <c r="L50" s="1426"/>
      <c r="M50" s="174"/>
      <c r="N50" s="61"/>
    </row>
    <row r="51" spans="1:14" ht="12" thickBot="1">
      <c r="A51" s="59"/>
      <c r="B51" s="70">
        <v>9</v>
      </c>
      <c r="C51" s="175" t="s">
        <v>32</v>
      </c>
      <c r="D51" s="176"/>
      <c r="E51" s="176"/>
      <c r="F51" s="177"/>
      <c r="G51" s="427"/>
      <c r="H51" s="178"/>
      <c r="I51" s="1395"/>
      <c r="J51" s="1396"/>
      <c r="K51" s="1395"/>
      <c r="L51" s="1397"/>
      <c r="M51" s="169"/>
      <c r="N51" s="61"/>
    </row>
    <row r="52" spans="1:14" ht="12" thickBot="1">
      <c r="A52" s="59"/>
      <c r="B52" s="179">
        <v>10</v>
      </c>
      <c r="C52" s="180" t="s">
        <v>405</v>
      </c>
      <c r="D52" s="181"/>
      <c r="E52" s="181"/>
      <c r="F52" s="182"/>
      <c r="G52" s="428"/>
      <c r="H52" s="183"/>
      <c r="I52" s="1389"/>
      <c r="J52" s="1390"/>
      <c r="K52" s="1389"/>
      <c r="L52" s="1391"/>
      <c r="M52" s="169"/>
      <c r="N52" s="61"/>
    </row>
    <row r="53" spans="1:14" ht="11.25">
      <c r="A53" s="59"/>
      <c r="B53" s="77"/>
      <c r="C53" s="184"/>
      <c r="D53" s="184"/>
      <c r="E53" s="184"/>
      <c r="F53" s="185"/>
      <c r="G53" s="429"/>
      <c r="H53" s="187"/>
      <c r="I53" s="1383"/>
      <c r="J53" s="1384"/>
      <c r="K53" s="1383"/>
      <c r="L53" s="1385"/>
      <c r="M53" s="169"/>
      <c r="N53" s="61"/>
    </row>
    <row r="54" spans="1:14" ht="11.25">
      <c r="A54" s="59"/>
      <c r="B54" s="77"/>
      <c r="C54" s="78"/>
      <c r="D54" s="184"/>
      <c r="E54" s="184"/>
      <c r="F54" s="185"/>
      <c r="G54" s="430"/>
      <c r="H54" s="189"/>
      <c r="I54" s="1369"/>
      <c r="J54" s="1370"/>
      <c r="K54" s="1369"/>
      <c r="L54" s="1371"/>
      <c r="M54" s="169"/>
      <c r="N54" s="61"/>
    </row>
    <row r="55" spans="1:14" ht="11.25">
      <c r="A55" s="59"/>
      <c r="B55" s="77"/>
      <c r="C55" s="78"/>
      <c r="D55" s="184"/>
      <c r="E55" s="184"/>
      <c r="F55" s="185"/>
      <c r="G55" s="430"/>
      <c r="H55" s="189"/>
      <c r="I55" s="1369"/>
      <c r="J55" s="1370"/>
      <c r="K55" s="1369"/>
      <c r="L55" s="1371"/>
      <c r="M55" s="169"/>
      <c r="N55" s="61"/>
    </row>
    <row r="56" spans="1:14" ht="12" thickBot="1">
      <c r="A56" s="59"/>
      <c r="B56" s="190"/>
      <c r="C56" s="129"/>
      <c r="D56" s="191"/>
      <c r="E56" s="191"/>
      <c r="F56" s="192"/>
      <c r="G56" s="431"/>
      <c r="H56" s="194"/>
      <c r="I56" s="1358"/>
      <c r="J56" s="1359"/>
      <c r="K56" s="1358"/>
      <c r="L56" s="1360"/>
      <c r="M56" s="169"/>
      <c r="N56" s="61"/>
    </row>
    <row r="57" spans="1:14" ht="11.25">
      <c r="A57" s="59"/>
      <c r="B57" s="77">
        <v>11</v>
      </c>
      <c r="C57" s="195" t="s">
        <v>33</v>
      </c>
      <c r="D57" s="71"/>
      <c r="E57" s="71"/>
      <c r="F57" s="196"/>
      <c r="G57" s="432">
        <v>50442</v>
      </c>
      <c r="H57" s="433">
        <f>H47</f>
        <v>50809.5</v>
      </c>
      <c r="I57" s="1500">
        <f>J47</f>
        <v>50809.5</v>
      </c>
      <c r="J57" s="1501"/>
      <c r="K57" s="1500">
        <f>L47</f>
        <v>50809.5</v>
      </c>
      <c r="L57" s="1528"/>
      <c r="M57" s="169"/>
      <c r="N57" s="61"/>
    </row>
    <row r="58" spans="1:14" ht="11.25">
      <c r="A58" s="59"/>
      <c r="B58" s="77">
        <v>12</v>
      </c>
      <c r="C58" s="199" t="s">
        <v>34</v>
      </c>
      <c r="D58" s="184"/>
      <c r="E58" s="184"/>
      <c r="F58" s="185"/>
      <c r="G58" s="430"/>
      <c r="H58" s="189"/>
      <c r="I58" s="1369"/>
      <c r="J58" s="1370"/>
      <c r="K58" s="1369"/>
      <c r="L58" s="1371"/>
      <c r="M58" s="169"/>
      <c r="N58" s="61"/>
    </row>
    <row r="59" spans="1:14" ht="12" thickBot="1">
      <c r="A59" s="59"/>
      <c r="B59" s="77">
        <v>13</v>
      </c>
      <c r="C59" s="200" t="s">
        <v>35</v>
      </c>
      <c r="D59" s="201"/>
      <c r="E59" s="201"/>
      <c r="F59" s="169"/>
      <c r="G59" s="434"/>
      <c r="H59" s="203"/>
      <c r="I59" s="1392"/>
      <c r="J59" s="1393"/>
      <c r="K59" s="1392"/>
      <c r="L59" s="1394"/>
      <c r="M59" s="169"/>
      <c r="N59" s="61"/>
    </row>
    <row r="60" spans="1:14" ht="12" thickBot="1">
      <c r="A60" s="59"/>
      <c r="B60" s="179">
        <v>14</v>
      </c>
      <c r="C60" s="204" t="s">
        <v>406</v>
      </c>
      <c r="D60" s="181"/>
      <c r="E60" s="181"/>
      <c r="F60" s="182"/>
      <c r="G60" s="435"/>
      <c r="H60" s="206">
        <v>0</v>
      </c>
      <c r="I60" s="1389"/>
      <c r="J60" s="1390"/>
      <c r="K60" s="1389"/>
      <c r="L60" s="1391"/>
      <c r="M60" s="169"/>
      <c r="N60" s="61"/>
    </row>
    <row r="61" spans="1:14" ht="11.25">
      <c r="A61" s="59"/>
      <c r="B61" s="77"/>
      <c r="C61" s="59"/>
      <c r="D61" s="201"/>
      <c r="E61" s="201"/>
      <c r="F61" s="169"/>
      <c r="G61" s="436"/>
      <c r="H61" s="208"/>
      <c r="I61" s="1383"/>
      <c r="J61" s="1384"/>
      <c r="K61" s="1383"/>
      <c r="L61" s="1385"/>
      <c r="M61" s="169"/>
      <c r="N61" s="61"/>
    </row>
    <row r="62" spans="1:14" ht="11.25">
      <c r="A62" s="59"/>
      <c r="B62" s="77"/>
      <c r="C62" s="209"/>
      <c r="D62" s="102"/>
      <c r="E62" s="102"/>
      <c r="F62" s="210"/>
      <c r="G62" s="437"/>
      <c r="H62" s="212"/>
      <c r="I62" s="1369"/>
      <c r="J62" s="1370"/>
      <c r="K62" s="1369"/>
      <c r="L62" s="1371"/>
      <c r="M62" s="169"/>
      <c r="N62" s="61"/>
    </row>
    <row r="63" spans="1:14" ht="11.25">
      <c r="A63" s="59"/>
      <c r="B63" s="77"/>
      <c r="C63" s="209"/>
      <c r="D63" s="102"/>
      <c r="E63" s="102"/>
      <c r="F63" s="210"/>
      <c r="G63" s="437"/>
      <c r="H63" s="212"/>
      <c r="I63" s="1369"/>
      <c r="J63" s="1370"/>
      <c r="K63" s="1369"/>
      <c r="L63" s="1371"/>
      <c r="M63" s="169"/>
      <c r="N63" s="61"/>
    </row>
    <row r="64" spans="1:14" ht="12" thickBot="1">
      <c r="A64" s="59"/>
      <c r="B64" s="77"/>
      <c r="C64" s="209"/>
      <c r="D64" s="102"/>
      <c r="E64" s="102"/>
      <c r="F64" s="210"/>
      <c r="G64" s="437"/>
      <c r="H64" s="212"/>
      <c r="I64" s="1392"/>
      <c r="J64" s="1393"/>
      <c r="K64" s="1392"/>
      <c r="L64" s="1394"/>
      <c r="M64" s="169"/>
      <c r="N64" s="61"/>
    </row>
    <row r="65" spans="1:14" ht="12" thickBot="1">
      <c r="A65" s="59"/>
      <c r="B65" s="179">
        <v>15</v>
      </c>
      <c r="C65" s="204" t="s">
        <v>407</v>
      </c>
      <c r="D65" s="181"/>
      <c r="E65" s="181"/>
      <c r="F65" s="182"/>
      <c r="G65" s="435"/>
      <c r="H65" s="206"/>
      <c r="I65" s="1389"/>
      <c r="J65" s="1390"/>
      <c r="K65" s="1389"/>
      <c r="L65" s="1391"/>
      <c r="M65" s="169"/>
      <c r="N65" s="61"/>
    </row>
    <row r="66" spans="1:14" ht="11.25">
      <c r="A66" s="59"/>
      <c r="B66" s="77"/>
      <c r="C66" s="213"/>
      <c r="D66" s="184"/>
      <c r="E66" s="184"/>
      <c r="F66" s="185"/>
      <c r="G66" s="438"/>
      <c r="H66" s="215"/>
      <c r="I66" s="1383"/>
      <c r="J66" s="1384"/>
      <c r="K66" s="1383"/>
      <c r="L66" s="1385"/>
      <c r="M66" s="169"/>
      <c r="N66" s="61"/>
    </row>
    <row r="67" spans="1:14" ht="11.25">
      <c r="A67" s="59"/>
      <c r="B67" s="77"/>
      <c r="C67" s="199"/>
      <c r="D67" s="78"/>
      <c r="E67" s="78"/>
      <c r="F67" s="216"/>
      <c r="G67" s="439"/>
      <c r="H67" s="218"/>
      <c r="I67" s="1369"/>
      <c r="J67" s="1370"/>
      <c r="K67" s="1369"/>
      <c r="L67" s="1371"/>
      <c r="M67" s="169"/>
      <c r="N67" s="61"/>
    </row>
    <row r="68" spans="1:13" ht="11.25">
      <c r="A68" s="59"/>
      <c r="B68" s="77"/>
      <c r="C68" s="199"/>
      <c r="D68" s="78"/>
      <c r="E68" s="78"/>
      <c r="F68" s="216"/>
      <c r="G68" s="439"/>
      <c r="H68" s="218"/>
      <c r="I68" s="1369"/>
      <c r="J68" s="1370"/>
      <c r="K68" s="1369"/>
      <c r="L68" s="1371"/>
      <c r="M68" s="219"/>
    </row>
    <row r="69" spans="1:14" ht="12" thickBot="1">
      <c r="A69" s="59"/>
      <c r="B69" s="77"/>
      <c r="C69" s="220"/>
      <c r="D69" s="191"/>
      <c r="E69" s="191"/>
      <c r="F69" s="192"/>
      <c r="G69" s="440"/>
      <c r="H69" s="222"/>
      <c r="I69" s="1358"/>
      <c r="J69" s="1359"/>
      <c r="K69" s="1358"/>
      <c r="L69" s="1360"/>
      <c r="M69" s="169"/>
      <c r="N69" s="61"/>
    </row>
    <row r="70" spans="1:13" ht="12" thickBot="1">
      <c r="A70" s="11"/>
      <c r="B70" s="135">
        <v>16</v>
      </c>
      <c r="C70" s="137" t="s">
        <v>36</v>
      </c>
      <c r="D70" s="223"/>
      <c r="E70" s="223"/>
      <c r="F70" s="224"/>
      <c r="G70" s="496">
        <f>SUM(G51:G60)</f>
        <v>50442</v>
      </c>
      <c r="H70" s="497">
        <f>SUM(H51:H60)</f>
        <v>50809.5</v>
      </c>
      <c r="I70" s="1454">
        <f>SUM(I51:I60)</f>
        <v>50809.5</v>
      </c>
      <c r="J70" s="1455"/>
      <c r="K70" s="1454">
        <f>SUM(K57:L69)</f>
        <v>50809.5</v>
      </c>
      <c r="L70" s="1456"/>
      <c r="M70" s="219"/>
    </row>
    <row r="71" spans="1:13" ht="12" thickBot="1">
      <c r="A71" s="11"/>
      <c r="B71" s="1372" t="s">
        <v>37</v>
      </c>
      <c r="C71" s="1373"/>
      <c r="D71" s="1373"/>
      <c r="E71" s="1373"/>
      <c r="F71" s="1373"/>
      <c r="G71" s="1373"/>
      <c r="H71" s="1373"/>
      <c r="I71" s="1373"/>
      <c r="J71" s="1373"/>
      <c r="K71" s="1373"/>
      <c r="L71" s="1373"/>
      <c r="M71" s="219"/>
    </row>
    <row r="72" spans="1:13" ht="34.5" thickBot="1">
      <c r="A72" s="11"/>
      <c r="B72" s="1374" t="s">
        <v>28</v>
      </c>
      <c r="C72" s="1376" t="s">
        <v>38</v>
      </c>
      <c r="D72" s="1377"/>
      <c r="E72" s="1377"/>
      <c r="F72" s="1378"/>
      <c r="G72" s="425" t="s">
        <v>332</v>
      </c>
      <c r="H72" s="168" t="s">
        <v>328</v>
      </c>
      <c r="I72" s="1379" t="s">
        <v>324</v>
      </c>
      <c r="J72" s="1380"/>
      <c r="K72" s="1379" t="s">
        <v>392</v>
      </c>
      <c r="L72" s="1381"/>
      <c r="M72" s="219"/>
    </row>
    <row r="73" spans="1:13" ht="12" thickBot="1">
      <c r="A73" s="11"/>
      <c r="B73" s="1375"/>
      <c r="C73" s="21" t="s">
        <v>39</v>
      </c>
      <c r="D73" s="22" t="s">
        <v>40</v>
      </c>
      <c r="E73" s="47"/>
      <c r="F73" s="227"/>
      <c r="G73" s="443" t="s">
        <v>366</v>
      </c>
      <c r="H73" s="28" t="s">
        <v>41</v>
      </c>
      <c r="I73" s="1364" t="s">
        <v>42</v>
      </c>
      <c r="J73" s="1382"/>
      <c r="K73" s="1364" t="s">
        <v>42</v>
      </c>
      <c r="L73" s="1365"/>
      <c r="M73" s="219"/>
    </row>
    <row r="74" spans="1:13" ht="12" thickBot="1">
      <c r="A74" s="11"/>
      <c r="B74" s="135">
        <v>17</v>
      </c>
      <c r="C74" s="229" t="s">
        <v>43</v>
      </c>
      <c r="D74" s="230" t="s">
        <v>68</v>
      </c>
      <c r="E74" s="223"/>
      <c r="F74" s="224"/>
      <c r="G74" s="444">
        <f>G70</f>
        <v>50442</v>
      </c>
      <c r="H74" s="231">
        <f>H75+H79</f>
        <v>50809.5</v>
      </c>
      <c r="I74" s="1366">
        <f>SUM(I75:J79)</f>
        <v>50809.5</v>
      </c>
      <c r="J74" s="1367"/>
      <c r="K74" s="1366">
        <f>K75+K79</f>
        <v>50809.5</v>
      </c>
      <c r="L74" s="1368"/>
      <c r="M74" s="219"/>
    </row>
    <row r="75" spans="1:13" ht="11.25">
      <c r="A75" s="11"/>
      <c r="B75" s="29">
        <v>18</v>
      </c>
      <c r="C75" s="8" t="s">
        <v>155</v>
      </c>
      <c r="D75" s="1340" t="s">
        <v>85</v>
      </c>
      <c r="E75" s="1341"/>
      <c r="F75" s="166"/>
      <c r="G75" s="445"/>
      <c r="H75" s="233">
        <f>H41</f>
        <v>48390</v>
      </c>
      <c r="I75" s="1342">
        <f>J41</f>
        <v>48390</v>
      </c>
      <c r="J75" s="1343"/>
      <c r="K75" s="1342">
        <f>L41</f>
        <v>48390</v>
      </c>
      <c r="L75" s="1343"/>
      <c r="M75" s="219"/>
    </row>
    <row r="76" spans="1:14" ht="12" thickBot="1">
      <c r="A76" s="59"/>
      <c r="B76" s="77">
        <v>20</v>
      </c>
      <c r="C76" s="234" t="s">
        <v>44</v>
      </c>
      <c r="D76" s="1352" t="s">
        <v>281</v>
      </c>
      <c r="E76" s="1353"/>
      <c r="F76" s="169"/>
      <c r="G76" s="437"/>
      <c r="H76" s="446"/>
      <c r="I76" s="1442"/>
      <c r="J76" s="1443"/>
      <c r="K76" s="1442"/>
      <c r="L76" s="1444"/>
      <c r="M76" s="169"/>
      <c r="N76" s="61"/>
    </row>
    <row r="77" spans="1:14" ht="12" thickBot="1">
      <c r="A77" s="59"/>
      <c r="B77" s="77">
        <v>21</v>
      </c>
      <c r="C77" s="236" t="s">
        <v>86</v>
      </c>
      <c r="D77" s="1335" t="s">
        <v>87</v>
      </c>
      <c r="E77" s="1336"/>
      <c r="F77" s="447"/>
      <c r="G77" s="435"/>
      <c r="H77" s="448"/>
      <c r="I77" s="1529">
        <f>H77*5%</f>
        <v>0</v>
      </c>
      <c r="J77" s="1530"/>
      <c r="K77" s="1529">
        <f>H77+I77</f>
        <v>0</v>
      </c>
      <c r="L77" s="1530"/>
      <c r="M77" s="169"/>
      <c r="N77" s="61"/>
    </row>
    <row r="78" spans="1:14" ht="12" thickBot="1">
      <c r="A78" s="59"/>
      <c r="B78" s="77"/>
      <c r="C78" s="236"/>
      <c r="D78" s="449"/>
      <c r="E78" s="237"/>
      <c r="F78" s="169"/>
      <c r="G78" s="450"/>
      <c r="H78" s="451"/>
      <c r="I78" s="241"/>
      <c r="J78" s="242"/>
      <c r="K78" s="241"/>
      <c r="L78" s="243"/>
      <c r="M78" s="169"/>
      <c r="N78" s="61"/>
    </row>
    <row r="79" spans="1:14" ht="12" thickBot="1">
      <c r="A79" s="59"/>
      <c r="B79" s="67">
        <v>22</v>
      </c>
      <c r="C79" s="244" t="s">
        <v>156</v>
      </c>
      <c r="D79" s="1531" t="s">
        <v>282</v>
      </c>
      <c r="E79" s="1532"/>
      <c r="F79" s="245"/>
      <c r="G79" s="452"/>
      <c r="H79" s="453">
        <f>H75*0.05</f>
        <v>2419.5</v>
      </c>
      <c r="I79" s="1350">
        <f>(I75+I76+I77)*0.05</f>
        <v>2419.5</v>
      </c>
      <c r="J79" s="1351"/>
      <c r="K79" s="1350">
        <f>K75*0.05</f>
        <v>2419.5</v>
      </c>
      <c r="L79" s="1355"/>
      <c r="M79" s="169"/>
      <c r="N79" s="61"/>
    </row>
    <row r="80" spans="1:13" ht="12" thickBot="1">
      <c r="A80" s="11"/>
      <c r="B80" s="248"/>
      <c r="C80" s="249"/>
      <c r="D80" s="250"/>
      <c r="E80" s="251"/>
      <c r="F80" s="252"/>
      <c r="G80" s="253"/>
      <c r="H80" s="256"/>
      <c r="I80" s="255"/>
      <c r="J80" s="256"/>
      <c r="K80" s="255"/>
      <c r="L80" s="257"/>
      <c r="M80" s="219"/>
    </row>
    <row r="81" spans="1:13" ht="12" thickBot="1">
      <c r="A81" s="11"/>
      <c r="B81" s="258">
        <v>23</v>
      </c>
      <c r="C81" s="259" t="s">
        <v>45</v>
      </c>
      <c r="D81" s="260" t="s">
        <v>46</v>
      </c>
      <c r="E81" s="261"/>
      <c r="F81" s="224"/>
      <c r="G81" s="262">
        <f>G82+G85+G89+G96+G108+G117+G128+G131+G138+G145+G132</f>
        <v>0</v>
      </c>
      <c r="H81" s="498"/>
      <c r="I81" s="1356">
        <f>I82+I85+I89+I96+I108+I117+I128+I131+I138+I145+I132</f>
        <v>0</v>
      </c>
      <c r="J81" s="1357"/>
      <c r="K81" s="1356">
        <f>K82+K85+K89+K96+K108+K117+K128+K131+K138+K145+K132</f>
        <v>0</v>
      </c>
      <c r="L81" s="1357"/>
      <c r="M81" s="219"/>
    </row>
    <row r="82" spans="1:14" ht="11.25">
      <c r="A82" s="59"/>
      <c r="B82" s="264">
        <v>24</v>
      </c>
      <c r="C82" s="265" t="s">
        <v>47</v>
      </c>
      <c r="D82" s="1344" t="s">
        <v>157</v>
      </c>
      <c r="E82" s="1345"/>
      <c r="F82" s="266"/>
      <c r="G82" s="267">
        <f>SUM(G83:G84)</f>
        <v>0</v>
      </c>
      <c r="H82" s="499"/>
      <c r="I82" s="1346">
        <f>I83+I84</f>
        <v>0</v>
      </c>
      <c r="J82" s="1347"/>
      <c r="K82" s="1346">
        <f>K83+K84</f>
        <v>0</v>
      </c>
      <c r="L82" s="1347"/>
      <c r="M82" s="169"/>
      <c r="N82" s="61"/>
    </row>
    <row r="83" spans="1:14" ht="11.25">
      <c r="A83" s="59"/>
      <c r="B83" s="269"/>
      <c r="C83" s="270" t="s">
        <v>123</v>
      </c>
      <c r="D83" s="1331" t="s">
        <v>158</v>
      </c>
      <c r="E83" s="1332"/>
      <c r="F83" s="271"/>
      <c r="G83" s="214"/>
      <c r="H83" s="476"/>
      <c r="I83" s="1309"/>
      <c r="J83" s="1310"/>
      <c r="K83" s="1309"/>
      <c r="L83" s="1310"/>
      <c r="M83" s="169"/>
      <c r="N83" s="61"/>
    </row>
    <row r="84" spans="1:14" ht="11.25">
      <c r="A84" s="59"/>
      <c r="B84" s="269"/>
      <c r="C84" s="270" t="s">
        <v>124</v>
      </c>
      <c r="D84" s="1331" t="s">
        <v>159</v>
      </c>
      <c r="E84" s="1332"/>
      <c r="F84" s="271"/>
      <c r="G84" s="214"/>
      <c r="H84" s="323"/>
      <c r="I84" s="1309"/>
      <c r="J84" s="1310"/>
      <c r="K84" s="1309"/>
      <c r="L84" s="1310"/>
      <c r="M84" s="169"/>
      <c r="N84" s="61"/>
    </row>
    <row r="85" spans="1:14" ht="11.25">
      <c r="A85" s="59"/>
      <c r="B85" s="273">
        <v>25</v>
      </c>
      <c r="C85" s="274" t="s">
        <v>48</v>
      </c>
      <c r="D85" s="1321" t="s">
        <v>49</v>
      </c>
      <c r="E85" s="1322"/>
      <c r="F85" s="275"/>
      <c r="G85" s="217">
        <f>SUM(G86:G88)</f>
        <v>0</v>
      </c>
      <c r="H85" s="371"/>
      <c r="I85" s="1309">
        <f>I86+I87+I88</f>
        <v>0</v>
      </c>
      <c r="J85" s="1329"/>
      <c r="K85" s="1309">
        <f>K86+K87+K88</f>
        <v>0</v>
      </c>
      <c r="L85" s="1329"/>
      <c r="M85" s="169"/>
      <c r="N85" s="61"/>
    </row>
    <row r="86" spans="1:14" ht="11.25">
      <c r="A86" s="59"/>
      <c r="B86" s="273"/>
      <c r="C86" s="277" t="s">
        <v>125</v>
      </c>
      <c r="D86" s="1307" t="s">
        <v>128</v>
      </c>
      <c r="E86" s="1308"/>
      <c r="F86" s="275"/>
      <c r="G86" s="217"/>
      <c r="H86" s="332"/>
      <c r="I86" s="1309"/>
      <c r="J86" s="1310"/>
      <c r="K86" s="1309"/>
      <c r="L86" s="1310"/>
      <c r="M86" s="169"/>
      <c r="N86" s="61"/>
    </row>
    <row r="87" spans="1:14" ht="11.25">
      <c r="A87" s="59"/>
      <c r="B87" s="273"/>
      <c r="C87" s="277" t="s">
        <v>126</v>
      </c>
      <c r="D87" s="1307" t="s">
        <v>165</v>
      </c>
      <c r="E87" s="1308"/>
      <c r="F87" s="275"/>
      <c r="G87" s="217"/>
      <c r="H87" s="332"/>
      <c r="I87" s="1309"/>
      <c r="J87" s="1310"/>
      <c r="K87" s="1309"/>
      <c r="L87" s="1310"/>
      <c r="M87" s="169"/>
      <c r="N87" s="61"/>
    </row>
    <row r="88" spans="1:14" ht="11.25">
      <c r="A88" s="59"/>
      <c r="B88" s="273"/>
      <c r="C88" s="277" t="s">
        <v>127</v>
      </c>
      <c r="D88" s="1307" t="s">
        <v>129</v>
      </c>
      <c r="E88" s="1308"/>
      <c r="F88" s="275"/>
      <c r="G88" s="217"/>
      <c r="H88" s="465"/>
      <c r="I88" s="1309"/>
      <c r="J88" s="1310"/>
      <c r="K88" s="1309"/>
      <c r="L88" s="1310"/>
      <c r="M88" s="169"/>
      <c r="N88" s="61"/>
    </row>
    <row r="89" spans="1:14" ht="11.25">
      <c r="A89" s="59"/>
      <c r="B89" s="273">
        <v>26</v>
      </c>
      <c r="C89" s="274" t="s">
        <v>50</v>
      </c>
      <c r="D89" s="1321" t="s">
        <v>51</v>
      </c>
      <c r="E89" s="1322"/>
      <c r="F89" s="275"/>
      <c r="G89" s="217">
        <f>SUM(G90:G95)</f>
        <v>0</v>
      </c>
      <c r="H89" s="466"/>
      <c r="I89" s="1309">
        <f>I90+I91+I92+I93+I94+I95</f>
        <v>0</v>
      </c>
      <c r="J89" s="1329"/>
      <c r="K89" s="1309">
        <f>K90+K91+K92+K93+K94+K95</f>
        <v>0</v>
      </c>
      <c r="L89" s="1329"/>
      <c r="M89" s="169"/>
      <c r="N89" s="61"/>
    </row>
    <row r="90" spans="1:14" ht="11.25">
      <c r="A90" s="59"/>
      <c r="B90" s="273"/>
      <c r="C90" s="277" t="s">
        <v>130</v>
      </c>
      <c r="D90" s="1307" t="s">
        <v>164</v>
      </c>
      <c r="E90" s="1308"/>
      <c r="F90" s="275"/>
      <c r="G90" s="217"/>
      <c r="H90" s="465"/>
      <c r="I90" s="1309"/>
      <c r="J90" s="1310"/>
      <c r="K90" s="1309"/>
      <c r="L90" s="1310"/>
      <c r="M90" s="169"/>
      <c r="N90" s="61"/>
    </row>
    <row r="91" spans="1:14" ht="11.25">
      <c r="A91" s="59"/>
      <c r="B91" s="273"/>
      <c r="C91" s="277" t="s">
        <v>131</v>
      </c>
      <c r="D91" s="1307" t="s">
        <v>166</v>
      </c>
      <c r="E91" s="1308"/>
      <c r="F91" s="275"/>
      <c r="G91" s="217"/>
      <c r="H91" s="465"/>
      <c r="I91" s="1309"/>
      <c r="J91" s="1310"/>
      <c r="K91" s="1309"/>
      <c r="L91" s="1310"/>
      <c r="M91" s="169"/>
      <c r="N91" s="61"/>
    </row>
    <row r="92" spans="1:14" ht="11.25">
      <c r="A92" s="59"/>
      <c r="B92" s="273"/>
      <c r="C92" s="277" t="s">
        <v>132</v>
      </c>
      <c r="D92" s="1307" t="s">
        <v>167</v>
      </c>
      <c r="E92" s="1308"/>
      <c r="F92" s="275"/>
      <c r="G92" s="217"/>
      <c r="H92" s="465"/>
      <c r="I92" s="1309"/>
      <c r="J92" s="1310"/>
      <c r="K92" s="1309"/>
      <c r="L92" s="1310"/>
      <c r="M92" s="169"/>
      <c r="N92" s="61"/>
    </row>
    <row r="93" spans="1:14" ht="11.25">
      <c r="A93" s="59"/>
      <c r="B93" s="273"/>
      <c r="C93" s="277" t="s">
        <v>168</v>
      </c>
      <c r="D93" s="1307" t="s">
        <v>169</v>
      </c>
      <c r="E93" s="1308"/>
      <c r="F93" s="275"/>
      <c r="G93" s="217"/>
      <c r="H93" s="465"/>
      <c r="I93" s="1309"/>
      <c r="J93" s="1310"/>
      <c r="K93" s="1309"/>
      <c r="L93" s="1310"/>
      <c r="M93" s="169"/>
      <c r="N93" s="61"/>
    </row>
    <row r="94" spans="1:14" ht="11.25">
      <c r="A94" s="59"/>
      <c r="B94" s="273"/>
      <c r="C94" s="283" t="s">
        <v>170</v>
      </c>
      <c r="D94" s="278" t="s">
        <v>171</v>
      </c>
      <c r="E94" s="279"/>
      <c r="F94" s="275"/>
      <c r="G94" s="217"/>
      <c r="H94" s="465"/>
      <c r="I94" s="1309"/>
      <c r="J94" s="1310"/>
      <c r="K94" s="1309"/>
      <c r="L94" s="1310"/>
      <c r="M94" s="169"/>
      <c r="N94" s="61"/>
    </row>
    <row r="95" spans="1:14" ht="11.25">
      <c r="A95" s="59"/>
      <c r="B95" s="273"/>
      <c r="C95" s="277" t="s">
        <v>172</v>
      </c>
      <c r="D95" s="278" t="s">
        <v>173</v>
      </c>
      <c r="E95" s="279"/>
      <c r="F95" s="275"/>
      <c r="G95" s="217"/>
      <c r="H95" s="465"/>
      <c r="I95" s="1309"/>
      <c r="J95" s="1310"/>
      <c r="K95" s="1309"/>
      <c r="L95" s="1310"/>
      <c r="M95" s="169"/>
      <c r="N95" s="61"/>
    </row>
    <row r="96" spans="1:14" ht="11.25">
      <c r="A96" s="59"/>
      <c r="B96" s="273">
        <v>27</v>
      </c>
      <c r="C96" s="274" t="s">
        <v>52</v>
      </c>
      <c r="D96" s="1321" t="s">
        <v>289</v>
      </c>
      <c r="E96" s="1322"/>
      <c r="F96" s="275"/>
      <c r="G96" s="217">
        <f>SUM(G97:G107)</f>
        <v>0</v>
      </c>
      <c r="H96" s="466"/>
      <c r="I96" s="1309">
        <f>SUM(I97:J107)</f>
        <v>0</v>
      </c>
      <c r="J96" s="1329"/>
      <c r="K96" s="1309">
        <f>SUM(K97:L107)</f>
        <v>0</v>
      </c>
      <c r="L96" s="1329"/>
      <c r="M96" s="169"/>
      <c r="N96" s="61"/>
    </row>
    <row r="97" spans="1:14" ht="11.25">
      <c r="A97" s="59"/>
      <c r="B97" s="273"/>
      <c r="C97" s="277" t="s">
        <v>174</v>
      </c>
      <c r="D97" s="1307" t="s">
        <v>175</v>
      </c>
      <c r="E97" s="1308"/>
      <c r="F97" s="275"/>
      <c r="G97" s="217"/>
      <c r="H97" s="465"/>
      <c r="I97" s="1309"/>
      <c r="J97" s="1310"/>
      <c r="K97" s="1309"/>
      <c r="L97" s="1310"/>
      <c r="M97" s="169"/>
      <c r="N97" s="61"/>
    </row>
    <row r="98" spans="1:14" ht="11.25">
      <c r="A98" s="59"/>
      <c r="B98" s="273"/>
      <c r="C98" s="277" t="s">
        <v>176</v>
      </c>
      <c r="D98" s="278" t="s">
        <v>177</v>
      </c>
      <c r="E98" s="279"/>
      <c r="F98" s="275"/>
      <c r="G98" s="217"/>
      <c r="H98" s="465"/>
      <c r="I98" s="1309"/>
      <c r="J98" s="1310"/>
      <c r="K98" s="1309"/>
      <c r="L98" s="1310"/>
      <c r="M98" s="169"/>
      <c r="N98" s="61"/>
    </row>
    <row r="99" spans="1:14" ht="11.25">
      <c r="A99" s="59"/>
      <c r="B99" s="273"/>
      <c r="C99" s="277" t="s">
        <v>178</v>
      </c>
      <c r="D99" s="278" t="s">
        <v>179</v>
      </c>
      <c r="E99" s="279"/>
      <c r="F99" s="275"/>
      <c r="G99" s="217"/>
      <c r="H99" s="465"/>
      <c r="I99" s="1309"/>
      <c r="J99" s="1310"/>
      <c r="K99" s="1309"/>
      <c r="L99" s="1310"/>
      <c r="M99" s="169"/>
      <c r="N99" s="61"/>
    </row>
    <row r="100" spans="1:14" ht="11.25">
      <c r="A100" s="59"/>
      <c r="B100" s="273"/>
      <c r="C100" s="277" t="s">
        <v>180</v>
      </c>
      <c r="D100" s="278" t="s">
        <v>181</v>
      </c>
      <c r="E100" s="279"/>
      <c r="F100" s="275"/>
      <c r="G100" s="217"/>
      <c r="H100" s="465"/>
      <c r="I100" s="1309"/>
      <c r="J100" s="1310"/>
      <c r="K100" s="1309"/>
      <c r="L100" s="1310"/>
      <c r="M100" s="169"/>
      <c r="N100" s="61"/>
    </row>
    <row r="101" spans="1:14" ht="11.25">
      <c r="A101" s="59"/>
      <c r="B101" s="273"/>
      <c r="C101" s="277" t="s">
        <v>182</v>
      </c>
      <c r="D101" s="278" t="s">
        <v>183</v>
      </c>
      <c r="E101" s="279"/>
      <c r="F101" s="275"/>
      <c r="G101" s="217"/>
      <c r="H101" s="465"/>
      <c r="I101" s="1309"/>
      <c r="J101" s="1310"/>
      <c r="K101" s="1309"/>
      <c r="L101" s="1310"/>
      <c r="M101" s="169"/>
      <c r="N101" s="61"/>
    </row>
    <row r="102" spans="1:14" ht="11.25">
      <c r="A102" s="59"/>
      <c r="B102" s="273"/>
      <c r="C102" s="277" t="s">
        <v>184</v>
      </c>
      <c r="D102" s="278" t="s">
        <v>185</v>
      </c>
      <c r="E102" s="279"/>
      <c r="F102" s="275"/>
      <c r="G102" s="217"/>
      <c r="H102" s="465"/>
      <c r="I102" s="1309" t="s">
        <v>290</v>
      </c>
      <c r="J102" s="1310"/>
      <c r="K102" s="1309"/>
      <c r="L102" s="1310"/>
      <c r="M102" s="169"/>
      <c r="N102" s="61"/>
    </row>
    <row r="103" spans="1:14" ht="11.25">
      <c r="A103" s="59"/>
      <c r="B103" s="273"/>
      <c r="C103" s="277" t="s">
        <v>186</v>
      </c>
      <c r="D103" s="278" t="s">
        <v>187</v>
      </c>
      <c r="E103" s="279" t="s">
        <v>290</v>
      </c>
      <c r="F103" s="275"/>
      <c r="G103" s="217"/>
      <c r="H103" s="465"/>
      <c r="I103" s="1309"/>
      <c r="J103" s="1310"/>
      <c r="K103" s="1309"/>
      <c r="L103" s="1310"/>
      <c r="M103" s="169"/>
      <c r="N103" s="61"/>
    </row>
    <row r="104" spans="1:14" ht="11.25">
      <c r="A104" s="59"/>
      <c r="B104" s="273"/>
      <c r="C104" s="277" t="s">
        <v>188</v>
      </c>
      <c r="D104" s="278" t="s">
        <v>189</v>
      </c>
      <c r="E104" s="279"/>
      <c r="F104" s="275"/>
      <c r="G104" s="217"/>
      <c r="H104" s="465"/>
      <c r="I104" s="1309"/>
      <c r="J104" s="1310"/>
      <c r="K104" s="1309"/>
      <c r="L104" s="1310"/>
      <c r="M104" s="169"/>
      <c r="N104" s="61"/>
    </row>
    <row r="105" spans="1:14" ht="11.25">
      <c r="A105" s="59"/>
      <c r="B105" s="273"/>
      <c r="C105" s="277" t="s">
        <v>190</v>
      </c>
      <c r="D105" s="278" t="s">
        <v>191</v>
      </c>
      <c r="E105" s="279"/>
      <c r="F105" s="275"/>
      <c r="G105" s="217"/>
      <c r="H105" s="465"/>
      <c r="I105" s="1309"/>
      <c r="J105" s="1310"/>
      <c r="K105" s="1309"/>
      <c r="L105" s="1310"/>
      <c r="M105" s="169"/>
      <c r="N105" s="61"/>
    </row>
    <row r="106" spans="1:14" ht="11.25">
      <c r="A106" s="59"/>
      <c r="B106" s="273"/>
      <c r="C106" s="277" t="s">
        <v>192</v>
      </c>
      <c r="D106" s="1307" t="s">
        <v>193</v>
      </c>
      <c r="E106" s="1308"/>
      <c r="F106" s="275"/>
      <c r="G106" s="217"/>
      <c r="H106" s="465"/>
      <c r="I106" s="1309"/>
      <c r="J106" s="1310"/>
      <c r="K106" s="1309"/>
      <c r="L106" s="1310"/>
      <c r="M106" s="169"/>
      <c r="N106" s="61"/>
    </row>
    <row r="107" spans="1:14" ht="11.25">
      <c r="A107" s="59"/>
      <c r="B107" s="273"/>
      <c r="C107" s="277" t="s">
        <v>194</v>
      </c>
      <c r="D107" s="278" t="s">
        <v>195</v>
      </c>
      <c r="E107" s="279"/>
      <c r="F107" s="275"/>
      <c r="G107" s="217"/>
      <c r="H107" s="332"/>
      <c r="I107" s="1309"/>
      <c r="J107" s="1310"/>
      <c r="K107" s="1309"/>
      <c r="L107" s="1310"/>
      <c r="M107" s="169"/>
      <c r="N107" s="61"/>
    </row>
    <row r="108" spans="1:14" ht="11.25">
      <c r="A108" s="59"/>
      <c r="B108" s="273">
        <v>28</v>
      </c>
      <c r="C108" s="274" t="s">
        <v>53</v>
      </c>
      <c r="D108" s="1321" t="s">
        <v>196</v>
      </c>
      <c r="E108" s="1322"/>
      <c r="F108" s="275"/>
      <c r="G108" s="217">
        <f>SUM(G109:G116)</f>
        <v>0</v>
      </c>
      <c r="H108" s="371"/>
      <c r="I108" s="1309">
        <f>I109+I110+I111+I113+I114+I115+I116</f>
        <v>0</v>
      </c>
      <c r="J108" s="1329"/>
      <c r="K108" s="1309">
        <f>K109+K110+K111+K113+K114+K115+K116</f>
        <v>0</v>
      </c>
      <c r="L108" s="1329"/>
      <c r="M108" s="169"/>
      <c r="N108" s="61"/>
    </row>
    <row r="109" spans="1:14" ht="11.25">
      <c r="A109" s="59"/>
      <c r="B109" s="273"/>
      <c r="C109" s="277" t="s">
        <v>133</v>
      </c>
      <c r="D109" s="1307" t="s">
        <v>139</v>
      </c>
      <c r="E109" s="1308"/>
      <c r="F109" s="275"/>
      <c r="G109" s="217"/>
      <c r="H109" s="332"/>
      <c r="I109" s="1309"/>
      <c r="J109" s="1310"/>
      <c r="K109" s="1309"/>
      <c r="L109" s="1310"/>
      <c r="M109" s="169"/>
      <c r="N109" s="61"/>
    </row>
    <row r="110" spans="1:14" ht="11.25">
      <c r="A110" s="59"/>
      <c r="B110" s="273"/>
      <c r="C110" s="277" t="s">
        <v>134</v>
      </c>
      <c r="D110" s="1307" t="s">
        <v>197</v>
      </c>
      <c r="E110" s="1308"/>
      <c r="F110" s="275"/>
      <c r="G110" s="217"/>
      <c r="H110" s="332"/>
      <c r="I110" s="1309"/>
      <c r="J110" s="1310"/>
      <c r="K110" s="1309"/>
      <c r="L110" s="1310"/>
      <c r="M110" s="169"/>
      <c r="N110" s="61"/>
    </row>
    <row r="111" spans="1:14" ht="11.25">
      <c r="A111" s="59"/>
      <c r="B111" s="273"/>
      <c r="C111" s="277" t="s">
        <v>135</v>
      </c>
      <c r="D111" s="1307" t="s">
        <v>140</v>
      </c>
      <c r="E111" s="1308"/>
      <c r="F111" s="275"/>
      <c r="G111" s="217"/>
      <c r="H111" s="332"/>
      <c r="I111" s="1309"/>
      <c r="J111" s="1310"/>
      <c r="K111" s="1309"/>
      <c r="L111" s="1310"/>
      <c r="M111" s="169"/>
      <c r="N111" s="61"/>
    </row>
    <row r="112" spans="1:14" ht="11.25">
      <c r="A112" s="59"/>
      <c r="B112" s="273"/>
      <c r="C112" s="277" t="s">
        <v>198</v>
      </c>
      <c r="D112" s="278" t="s">
        <v>199</v>
      </c>
      <c r="E112" s="279"/>
      <c r="F112" s="275"/>
      <c r="G112" s="217"/>
      <c r="H112" s="332"/>
      <c r="I112" s="1309"/>
      <c r="J112" s="1310"/>
      <c r="K112" s="1309"/>
      <c r="L112" s="1310"/>
      <c r="M112" s="169"/>
      <c r="N112" s="61"/>
    </row>
    <row r="113" spans="1:14" ht="11.25">
      <c r="A113" s="59"/>
      <c r="B113" s="273"/>
      <c r="C113" s="277" t="s">
        <v>200</v>
      </c>
      <c r="D113" s="1307" t="s">
        <v>141</v>
      </c>
      <c r="E113" s="1308"/>
      <c r="F113" s="275"/>
      <c r="G113" s="217"/>
      <c r="H113" s="332"/>
      <c r="I113" s="1309"/>
      <c r="J113" s="1310"/>
      <c r="K113" s="1309"/>
      <c r="L113" s="1310"/>
      <c r="M113" s="169"/>
      <c r="N113" s="61"/>
    </row>
    <row r="114" spans="1:14" ht="11.25">
      <c r="A114" s="59"/>
      <c r="B114" s="273"/>
      <c r="C114" s="277" t="s">
        <v>136</v>
      </c>
      <c r="D114" s="1307" t="s">
        <v>201</v>
      </c>
      <c r="E114" s="1308"/>
      <c r="F114" s="275"/>
      <c r="G114" s="217"/>
      <c r="H114" s="465"/>
      <c r="I114" s="1309"/>
      <c r="J114" s="1310"/>
      <c r="K114" s="1309"/>
      <c r="L114" s="1310"/>
      <c r="M114" s="169"/>
      <c r="N114" s="61"/>
    </row>
    <row r="115" spans="1:14" ht="11.25">
      <c r="A115" s="59"/>
      <c r="B115" s="273"/>
      <c r="C115" s="277" t="s">
        <v>137</v>
      </c>
      <c r="D115" s="1307" t="s">
        <v>202</v>
      </c>
      <c r="E115" s="1308"/>
      <c r="F115" s="275"/>
      <c r="G115" s="217"/>
      <c r="H115" s="465"/>
      <c r="I115" s="1309"/>
      <c r="J115" s="1310"/>
      <c r="K115" s="1309"/>
      <c r="L115" s="1310"/>
      <c r="M115" s="169"/>
      <c r="N115" s="61"/>
    </row>
    <row r="116" spans="1:14" ht="11.25">
      <c r="A116" s="59"/>
      <c r="B116" s="273"/>
      <c r="C116" s="277" t="s">
        <v>138</v>
      </c>
      <c r="D116" s="1307" t="s">
        <v>203</v>
      </c>
      <c r="E116" s="1308"/>
      <c r="F116" s="275"/>
      <c r="G116" s="217"/>
      <c r="H116" s="465"/>
      <c r="I116" s="1309"/>
      <c r="J116" s="1310"/>
      <c r="K116" s="1309"/>
      <c r="L116" s="1310"/>
      <c r="M116" s="169"/>
      <c r="N116" s="61"/>
    </row>
    <row r="117" spans="1:14" ht="11.25">
      <c r="A117" s="59"/>
      <c r="B117" s="273">
        <v>29</v>
      </c>
      <c r="C117" s="274" t="s">
        <v>54</v>
      </c>
      <c r="D117" s="1321" t="s">
        <v>142</v>
      </c>
      <c r="E117" s="1322"/>
      <c r="F117" s="275"/>
      <c r="G117" s="217">
        <f>SUM(G119:G125)</f>
        <v>0</v>
      </c>
      <c r="H117" s="466"/>
      <c r="I117" s="1309">
        <f>I119+I120+I121+I122+I123+I124+I125</f>
        <v>0</v>
      </c>
      <c r="J117" s="1329"/>
      <c r="K117" s="1309">
        <f>K119+K120+K121+K122+K123+K124+K125</f>
        <v>0</v>
      </c>
      <c r="L117" s="1329"/>
      <c r="M117" s="169"/>
      <c r="N117" s="61"/>
    </row>
    <row r="118" spans="1:14" ht="11.25">
      <c r="A118" s="59"/>
      <c r="B118" s="284"/>
      <c r="C118" s="277" t="s">
        <v>204</v>
      </c>
      <c r="D118" s="278" t="s">
        <v>205</v>
      </c>
      <c r="E118" s="279"/>
      <c r="F118" s="275"/>
      <c r="G118" s="217"/>
      <c r="H118" s="467"/>
      <c r="I118" s="1309"/>
      <c r="J118" s="1310"/>
      <c r="K118" s="1309"/>
      <c r="L118" s="1310"/>
      <c r="M118" s="169"/>
      <c r="N118" s="61"/>
    </row>
    <row r="119" spans="1:14" ht="11.25">
      <c r="A119" s="59"/>
      <c r="B119" s="273"/>
      <c r="C119" s="277" t="s">
        <v>206</v>
      </c>
      <c r="D119" s="1307" t="s">
        <v>143</v>
      </c>
      <c r="E119" s="1308"/>
      <c r="F119" s="275"/>
      <c r="G119" s="217"/>
      <c r="H119" s="465"/>
      <c r="I119" s="1309"/>
      <c r="J119" s="1310"/>
      <c r="K119" s="1309"/>
      <c r="L119" s="1310"/>
      <c r="M119" s="169"/>
      <c r="N119" s="61"/>
    </row>
    <row r="120" spans="1:14" ht="11.25">
      <c r="A120" s="59"/>
      <c r="B120" s="273"/>
      <c r="C120" s="277" t="s">
        <v>207</v>
      </c>
      <c r="D120" s="1307" t="s">
        <v>208</v>
      </c>
      <c r="E120" s="1308"/>
      <c r="F120" s="275"/>
      <c r="G120" s="217"/>
      <c r="H120" s="465"/>
      <c r="I120" s="1309"/>
      <c r="J120" s="1310"/>
      <c r="K120" s="1309"/>
      <c r="L120" s="1310"/>
      <c r="M120" s="169"/>
      <c r="N120" s="61"/>
    </row>
    <row r="121" spans="1:14" ht="11.25">
      <c r="A121" s="59"/>
      <c r="B121" s="273"/>
      <c r="C121" s="277" t="s">
        <v>209</v>
      </c>
      <c r="D121" s="1307" t="s">
        <v>144</v>
      </c>
      <c r="E121" s="1308"/>
      <c r="F121" s="275"/>
      <c r="G121" s="217"/>
      <c r="H121" s="465"/>
      <c r="I121" s="1309"/>
      <c r="J121" s="1310"/>
      <c r="K121" s="1309"/>
      <c r="L121" s="1310"/>
      <c r="M121" s="169"/>
      <c r="N121" s="61"/>
    </row>
    <row r="122" spans="1:14" ht="11.25">
      <c r="A122" s="59"/>
      <c r="B122" s="273"/>
      <c r="C122" s="277" t="s">
        <v>210</v>
      </c>
      <c r="D122" s="1307" t="s">
        <v>145</v>
      </c>
      <c r="E122" s="1308"/>
      <c r="F122" s="275"/>
      <c r="G122" s="217"/>
      <c r="H122" s="465"/>
      <c r="I122" s="1309"/>
      <c r="J122" s="1310"/>
      <c r="K122" s="1309"/>
      <c r="L122" s="1310"/>
      <c r="M122" s="169"/>
      <c r="N122" s="61"/>
    </row>
    <row r="123" spans="1:14" ht="11.25">
      <c r="A123" s="59"/>
      <c r="B123" s="273"/>
      <c r="C123" s="277" t="s">
        <v>211</v>
      </c>
      <c r="D123" s="1307" t="s">
        <v>146</v>
      </c>
      <c r="E123" s="1308"/>
      <c r="F123" s="275"/>
      <c r="G123" s="217"/>
      <c r="H123" s="465"/>
      <c r="I123" s="1309"/>
      <c r="J123" s="1310"/>
      <c r="K123" s="1309"/>
      <c r="L123" s="1310"/>
      <c r="M123" s="169"/>
      <c r="N123" s="61"/>
    </row>
    <row r="124" spans="1:14" ht="11.25">
      <c r="A124" s="59"/>
      <c r="B124" s="273"/>
      <c r="C124" s="277" t="s">
        <v>212</v>
      </c>
      <c r="D124" s="1307" t="s">
        <v>147</v>
      </c>
      <c r="E124" s="1308"/>
      <c r="F124" s="275"/>
      <c r="G124" s="217"/>
      <c r="H124" s="465"/>
      <c r="I124" s="1309"/>
      <c r="J124" s="1310"/>
      <c r="K124" s="1309"/>
      <c r="L124" s="1310"/>
      <c r="M124" s="169"/>
      <c r="N124" s="61"/>
    </row>
    <row r="125" spans="1:14" ht="11.25">
      <c r="A125" s="59"/>
      <c r="B125" s="273"/>
      <c r="C125" s="277" t="s">
        <v>213</v>
      </c>
      <c r="D125" s="9" t="s">
        <v>214</v>
      </c>
      <c r="F125" s="275"/>
      <c r="G125" s="217"/>
      <c r="H125" s="332"/>
      <c r="I125" s="1309"/>
      <c r="J125" s="1310"/>
      <c r="K125" s="1309"/>
      <c r="L125" s="1310"/>
      <c r="M125" s="169"/>
      <c r="N125" s="61"/>
    </row>
    <row r="126" spans="1:14" ht="11.25">
      <c r="A126" s="59"/>
      <c r="B126" s="273"/>
      <c r="C126" s="468" t="s">
        <v>293</v>
      </c>
      <c r="D126" s="105" t="s">
        <v>294</v>
      </c>
      <c r="F126" s="275"/>
      <c r="G126" s="217"/>
      <c r="H126" s="371"/>
      <c r="I126" s="281"/>
      <c r="J126" s="282"/>
      <c r="K126" s="281"/>
      <c r="L126" s="282"/>
      <c r="M126" s="169"/>
      <c r="N126" s="61"/>
    </row>
    <row r="127" spans="1:14" ht="11.25">
      <c r="A127" s="59"/>
      <c r="B127" s="273"/>
      <c r="C127" s="469" t="s">
        <v>295</v>
      </c>
      <c r="D127" s="309" t="s">
        <v>298</v>
      </c>
      <c r="F127" s="275"/>
      <c r="G127" s="217"/>
      <c r="H127" s="332"/>
      <c r="I127" s="281"/>
      <c r="J127" s="282"/>
      <c r="K127" s="281"/>
      <c r="L127" s="282"/>
      <c r="M127" s="169"/>
      <c r="N127" s="61"/>
    </row>
    <row r="128" spans="1:14" ht="11.25">
      <c r="A128" s="59"/>
      <c r="B128" s="273">
        <v>30</v>
      </c>
      <c r="C128" s="274" t="s">
        <v>55</v>
      </c>
      <c r="D128" s="1321" t="s">
        <v>215</v>
      </c>
      <c r="E128" s="1322"/>
      <c r="F128" s="275"/>
      <c r="G128" s="217">
        <f>SUM(G129:G130)</f>
        <v>0</v>
      </c>
      <c r="H128" s="371"/>
      <c r="I128" s="1309">
        <f>I129+I130</f>
        <v>0</v>
      </c>
      <c r="J128" s="1329"/>
      <c r="K128" s="1309">
        <f>K129+K130</f>
        <v>0</v>
      </c>
      <c r="L128" s="1329"/>
      <c r="M128" s="169"/>
      <c r="N128" s="61"/>
    </row>
    <row r="129" spans="1:14" ht="11.25">
      <c r="A129" s="59"/>
      <c r="B129" s="273"/>
      <c r="C129" s="277" t="s">
        <v>148</v>
      </c>
      <c r="D129" s="1307" t="s">
        <v>216</v>
      </c>
      <c r="E129" s="1308"/>
      <c r="F129" s="275"/>
      <c r="G129" s="217"/>
      <c r="H129" s="332"/>
      <c r="I129" s="1309"/>
      <c r="J129" s="1310"/>
      <c r="K129" s="1309"/>
      <c r="L129" s="1310"/>
      <c r="M129" s="169"/>
      <c r="N129" s="61"/>
    </row>
    <row r="130" spans="1:14" ht="11.25">
      <c r="A130" s="59"/>
      <c r="B130" s="273"/>
      <c r="C130" s="277" t="s">
        <v>149</v>
      </c>
      <c r="D130" s="1307" t="s">
        <v>217</v>
      </c>
      <c r="E130" s="1308"/>
      <c r="F130" s="275"/>
      <c r="G130" s="217"/>
      <c r="H130" s="332"/>
      <c r="I130" s="1309"/>
      <c r="J130" s="1310"/>
      <c r="K130" s="1309"/>
      <c r="L130" s="1310"/>
      <c r="M130" s="169"/>
      <c r="N130" s="61"/>
    </row>
    <row r="131" spans="1:14" ht="11.25">
      <c r="A131" s="59"/>
      <c r="B131" s="273"/>
      <c r="C131" s="274" t="s">
        <v>219</v>
      </c>
      <c r="D131" s="1321" t="s">
        <v>218</v>
      </c>
      <c r="E131" s="1322"/>
      <c r="F131" s="287"/>
      <c r="G131" s="288"/>
      <c r="H131" s="371"/>
      <c r="I131" s="1330"/>
      <c r="J131" s="1326"/>
      <c r="K131" s="1330"/>
      <c r="L131" s="1326"/>
      <c r="M131" s="169"/>
      <c r="N131" s="61"/>
    </row>
    <row r="132" spans="1:14" ht="13.5" customHeight="1">
      <c r="A132" s="59"/>
      <c r="B132" s="273">
        <v>32</v>
      </c>
      <c r="C132" s="274" t="s">
        <v>56</v>
      </c>
      <c r="D132" s="1321" t="s">
        <v>150</v>
      </c>
      <c r="E132" s="1322"/>
      <c r="F132" s="275"/>
      <c r="G132" s="217">
        <f>SUM(G133:G137)</f>
        <v>0</v>
      </c>
      <c r="H132" s="371"/>
      <c r="I132" s="1309">
        <f>I133+I134+I135+I136+I137</f>
        <v>0</v>
      </c>
      <c r="J132" s="1329"/>
      <c r="K132" s="1309">
        <f>K133+K134+K135+K136+K137</f>
        <v>0</v>
      </c>
      <c r="L132" s="1329"/>
      <c r="M132" s="169"/>
      <c r="N132" s="61"/>
    </row>
    <row r="133" spans="1:14" ht="13.5" customHeight="1">
      <c r="A133" s="59"/>
      <c r="B133" s="273"/>
      <c r="C133" s="277" t="s">
        <v>151</v>
      </c>
      <c r="D133" s="1307" t="s">
        <v>153</v>
      </c>
      <c r="E133" s="1308"/>
      <c r="F133" s="275"/>
      <c r="G133" s="217"/>
      <c r="H133" s="332"/>
      <c r="I133" s="1309"/>
      <c r="J133" s="1310"/>
      <c r="K133" s="1309"/>
      <c r="L133" s="1310"/>
      <c r="M133" s="169"/>
      <c r="N133" s="61"/>
    </row>
    <row r="134" spans="1:14" ht="13.5" customHeight="1">
      <c r="A134" s="59"/>
      <c r="B134" s="273"/>
      <c r="C134" s="277" t="s">
        <v>220</v>
      </c>
      <c r="D134" s="1307" t="s">
        <v>221</v>
      </c>
      <c r="E134" s="1308"/>
      <c r="F134" s="275"/>
      <c r="G134" s="217"/>
      <c r="H134" s="332"/>
      <c r="I134" s="1309"/>
      <c r="J134" s="1310"/>
      <c r="K134" s="1309"/>
      <c r="L134" s="1310"/>
      <c r="M134" s="169"/>
      <c r="N134" s="61"/>
    </row>
    <row r="135" spans="1:14" ht="13.5" customHeight="1">
      <c r="A135" s="59"/>
      <c r="B135" s="273"/>
      <c r="C135" s="277" t="s">
        <v>222</v>
      </c>
      <c r="D135" s="1307" t="s">
        <v>223</v>
      </c>
      <c r="E135" s="1308"/>
      <c r="F135" s="275"/>
      <c r="G135" s="217"/>
      <c r="H135" s="465"/>
      <c r="I135" s="1309"/>
      <c r="J135" s="1310"/>
      <c r="K135" s="1309"/>
      <c r="L135" s="1310"/>
      <c r="M135" s="169"/>
      <c r="N135" s="61"/>
    </row>
    <row r="136" spans="1:14" ht="13.5" customHeight="1">
      <c r="A136" s="59"/>
      <c r="B136" s="273"/>
      <c r="C136" s="277" t="s">
        <v>224</v>
      </c>
      <c r="D136" s="1318" t="s">
        <v>225</v>
      </c>
      <c r="E136" s="1319"/>
      <c r="F136" s="289"/>
      <c r="G136" s="217"/>
      <c r="H136" s="465"/>
      <c r="I136" s="1309"/>
      <c r="J136" s="1310"/>
      <c r="K136" s="1309"/>
      <c r="L136" s="1310"/>
      <c r="M136" s="169"/>
      <c r="N136" s="61"/>
    </row>
    <row r="137" spans="1:14" ht="13.5" customHeight="1">
      <c r="A137" s="59"/>
      <c r="B137" s="273"/>
      <c r="C137" s="277" t="s">
        <v>226</v>
      </c>
      <c r="D137" s="1320" t="s">
        <v>227</v>
      </c>
      <c r="E137" s="1320"/>
      <c r="F137" s="289"/>
      <c r="G137" s="217"/>
      <c r="H137" s="471"/>
      <c r="I137" s="1305"/>
      <c r="J137" s="1305"/>
      <c r="K137" s="1311"/>
      <c r="L137" s="1310"/>
      <c r="M137" s="169"/>
      <c r="N137" s="61"/>
    </row>
    <row r="138" spans="1:14" s="286" customFormat="1" ht="13.5" customHeight="1">
      <c r="A138" s="291"/>
      <c r="B138" s="273"/>
      <c r="C138" s="274" t="s">
        <v>69</v>
      </c>
      <c r="D138" s="1321" t="s">
        <v>228</v>
      </c>
      <c r="E138" s="1322"/>
      <c r="F138" s="287"/>
      <c r="G138" s="292">
        <f>SUM(G139:G144)</f>
        <v>0</v>
      </c>
      <c r="H138" s="473"/>
      <c r="I138" s="1323">
        <f>SUM(I139:J144)</f>
        <v>0</v>
      </c>
      <c r="J138" s="1324"/>
      <c r="K138" s="1325">
        <f>SUM(K139:L144)</f>
        <v>0</v>
      </c>
      <c r="L138" s="1326"/>
      <c r="M138" s="294"/>
      <c r="N138" s="295"/>
    </row>
    <row r="139" spans="1:14" ht="13.5" customHeight="1">
      <c r="A139" s="59"/>
      <c r="B139" s="273"/>
      <c r="C139" s="277" t="s">
        <v>152</v>
      </c>
      <c r="D139" s="1307" t="s">
        <v>229</v>
      </c>
      <c r="E139" s="1308"/>
      <c r="F139" s="275"/>
      <c r="G139" s="296"/>
      <c r="H139" s="475"/>
      <c r="I139" s="1327"/>
      <c r="J139" s="1328"/>
      <c r="K139" s="1311"/>
      <c r="L139" s="1310"/>
      <c r="M139" s="169"/>
      <c r="N139" s="61"/>
    </row>
    <row r="140" spans="1:14" ht="13.5" customHeight="1">
      <c r="A140" s="59"/>
      <c r="B140" s="273"/>
      <c r="C140" s="277" t="s">
        <v>230</v>
      </c>
      <c r="D140" s="1307" t="s">
        <v>231</v>
      </c>
      <c r="E140" s="1308"/>
      <c r="F140" s="275"/>
      <c r="G140" s="217"/>
      <c r="H140" s="476"/>
      <c r="I140" s="1309"/>
      <c r="J140" s="1310"/>
      <c r="K140" s="1311"/>
      <c r="L140" s="1310"/>
      <c r="M140" s="169"/>
      <c r="N140" s="61"/>
    </row>
    <row r="141" spans="1:14" ht="13.5" customHeight="1">
      <c r="A141" s="59"/>
      <c r="B141" s="273"/>
      <c r="C141" s="277" t="s">
        <v>232</v>
      </c>
      <c r="D141" s="278" t="s">
        <v>233</v>
      </c>
      <c r="E141" s="279"/>
      <c r="F141" s="275"/>
      <c r="G141" s="217"/>
      <c r="H141" s="465"/>
      <c r="I141" s="1309"/>
      <c r="J141" s="1310"/>
      <c r="K141" s="1311"/>
      <c r="L141" s="1310"/>
      <c r="M141" s="169"/>
      <c r="N141" s="61"/>
    </row>
    <row r="142" spans="1:14" ht="13.5" customHeight="1">
      <c r="A142" s="59"/>
      <c r="B142" s="273"/>
      <c r="C142" s="277" t="s">
        <v>234</v>
      </c>
      <c r="D142" s="278" t="s">
        <v>235</v>
      </c>
      <c r="E142" s="279"/>
      <c r="F142" s="275"/>
      <c r="G142" s="217"/>
      <c r="H142" s="465"/>
      <c r="I142" s="1312"/>
      <c r="J142" s="1313"/>
      <c r="K142" s="1311"/>
      <c r="L142" s="1310"/>
      <c r="M142" s="169"/>
      <c r="N142" s="61"/>
    </row>
    <row r="143" spans="1:14" ht="13.5" customHeight="1">
      <c r="A143" s="59"/>
      <c r="B143" s="273"/>
      <c r="C143" s="285" t="s">
        <v>236</v>
      </c>
      <c r="D143" s="1304" t="s">
        <v>154</v>
      </c>
      <c r="E143" s="1304"/>
      <c r="F143" s="298"/>
      <c r="G143" s="299"/>
      <c r="H143" s="478"/>
      <c r="I143" s="1305"/>
      <c r="J143" s="1305"/>
      <c r="K143" s="1306"/>
      <c r="L143" s="1305"/>
      <c r="M143" s="60"/>
      <c r="N143" s="61"/>
    </row>
    <row r="144" spans="1:14" ht="13.5" customHeight="1">
      <c r="A144" s="59"/>
      <c r="B144" s="273"/>
      <c r="C144" s="234" t="s">
        <v>237</v>
      </c>
      <c r="D144" s="9" t="s">
        <v>238</v>
      </c>
      <c r="E144" s="300"/>
      <c r="F144" s="298"/>
      <c r="G144" s="299"/>
      <c r="H144" s="480"/>
      <c r="I144" s="1314"/>
      <c r="J144" s="1315"/>
      <c r="K144" s="1314"/>
      <c r="L144" s="1315"/>
      <c r="M144" s="60"/>
      <c r="N144" s="61"/>
    </row>
    <row r="145" spans="1:14" s="286" customFormat="1" ht="13.5" customHeight="1">
      <c r="A145" s="291"/>
      <c r="B145" s="302"/>
      <c r="C145" s="303" t="s">
        <v>70</v>
      </c>
      <c r="D145" s="304" t="s">
        <v>262</v>
      </c>
      <c r="E145" s="305"/>
      <c r="F145" s="287"/>
      <c r="G145" s="288">
        <f>SUM(G146:G148)</f>
        <v>0</v>
      </c>
      <c r="H145" s="481"/>
      <c r="I145" s="1316">
        <f>SUM(I146:J148)</f>
        <v>0</v>
      </c>
      <c r="J145" s="1317"/>
      <c r="K145" s="1316">
        <f>SUM(K146:L148)</f>
        <v>0</v>
      </c>
      <c r="L145" s="1317"/>
      <c r="M145" s="306"/>
      <c r="N145" s="295"/>
    </row>
    <row r="146" spans="1:14" ht="13.5" customHeight="1">
      <c r="A146" s="59"/>
      <c r="B146" s="302"/>
      <c r="C146" s="307" t="s">
        <v>239</v>
      </c>
      <c r="D146" s="308" t="s">
        <v>240</v>
      </c>
      <c r="E146" s="309"/>
      <c r="F146" s="275"/>
      <c r="G146" s="217"/>
      <c r="H146" s="465"/>
      <c r="I146" s="1300"/>
      <c r="J146" s="1301"/>
      <c r="K146" s="1300"/>
      <c r="L146" s="1301"/>
      <c r="M146" s="60"/>
      <c r="N146" s="61"/>
    </row>
    <row r="147" spans="1:14" ht="13.5" customHeight="1">
      <c r="A147" s="59"/>
      <c r="B147" s="302"/>
      <c r="C147" s="307" t="s">
        <v>241</v>
      </c>
      <c r="D147" s="308" t="s">
        <v>242</v>
      </c>
      <c r="E147" s="309"/>
      <c r="F147" s="275"/>
      <c r="G147" s="217"/>
      <c r="H147" s="465"/>
      <c r="I147" s="1300"/>
      <c r="J147" s="1301"/>
      <c r="K147" s="1300"/>
      <c r="L147" s="1301"/>
      <c r="M147" s="60"/>
      <c r="N147" s="61"/>
    </row>
    <row r="148" spans="1:14" ht="13.5" customHeight="1" thickBot="1">
      <c r="A148" s="59"/>
      <c r="B148" s="310"/>
      <c r="C148" s="311" t="s">
        <v>243</v>
      </c>
      <c r="D148" s="312" t="s">
        <v>244</v>
      </c>
      <c r="E148" s="300"/>
      <c r="F148" s="313"/>
      <c r="G148" s="211"/>
      <c r="H148" s="482"/>
      <c r="I148" s="1296"/>
      <c r="J148" s="1297"/>
      <c r="K148" s="1296"/>
      <c r="L148" s="1297"/>
      <c r="M148" s="60"/>
      <c r="N148" s="61"/>
    </row>
    <row r="149" spans="1:14" ht="12" thickBot="1">
      <c r="A149" s="59"/>
      <c r="B149" s="179">
        <v>33</v>
      </c>
      <c r="C149" s="315" t="s">
        <v>57</v>
      </c>
      <c r="D149" s="316" t="s">
        <v>58</v>
      </c>
      <c r="E149" s="223"/>
      <c r="F149" s="224"/>
      <c r="G149" s="205">
        <f>SUM(G150:G155)</f>
        <v>0</v>
      </c>
      <c r="H149" s="484"/>
      <c r="I149" s="1298">
        <f>SUM(I150:I155)</f>
        <v>0</v>
      </c>
      <c r="J149" s="1299"/>
      <c r="K149" s="1298">
        <f>SUM(K150:K155)</f>
        <v>0</v>
      </c>
      <c r="L149" s="1299"/>
      <c r="M149" s="60"/>
      <c r="N149" s="61"/>
    </row>
    <row r="150" spans="1:14" s="326" customFormat="1" ht="11.25">
      <c r="A150" s="62"/>
      <c r="B150" s="318">
        <v>34</v>
      </c>
      <c r="C150" s="319" t="s">
        <v>92</v>
      </c>
      <c r="D150" s="320" t="s">
        <v>122</v>
      </c>
      <c r="E150" s="321"/>
      <c r="F150" s="322"/>
      <c r="G150" s="323"/>
      <c r="H150" s="323"/>
      <c r="I150" s="1302"/>
      <c r="J150" s="1303"/>
      <c r="K150" s="1302"/>
      <c r="L150" s="1303"/>
      <c r="M150" s="324"/>
      <c r="N150" s="325"/>
    </row>
    <row r="151" spans="1:14" s="326" customFormat="1" ht="11.25">
      <c r="A151" s="62"/>
      <c r="B151" s="327">
        <v>35</v>
      </c>
      <c r="C151" s="328" t="s">
        <v>93</v>
      </c>
      <c r="D151" s="329" t="s">
        <v>97</v>
      </c>
      <c r="E151" s="330"/>
      <c r="F151" s="331"/>
      <c r="G151" s="332"/>
      <c r="H151" s="332"/>
      <c r="I151" s="1294"/>
      <c r="J151" s="1295"/>
      <c r="K151" s="1294"/>
      <c r="L151" s="1295"/>
      <c r="M151" s="324"/>
      <c r="N151" s="325"/>
    </row>
    <row r="152" spans="1:14" s="326" customFormat="1" ht="11.25">
      <c r="A152" s="62"/>
      <c r="B152" s="327">
        <v>36</v>
      </c>
      <c r="C152" s="328" t="s">
        <v>94</v>
      </c>
      <c r="D152" s="329" t="s">
        <v>98</v>
      </c>
      <c r="E152" s="330"/>
      <c r="F152" s="331"/>
      <c r="G152" s="332"/>
      <c r="H152" s="332"/>
      <c r="I152" s="1294"/>
      <c r="J152" s="1295"/>
      <c r="K152" s="1294"/>
      <c r="L152" s="1295"/>
      <c r="M152" s="324"/>
      <c r="N152" s="325"/>
    </row>
    <row r="153" spans="1:14" s="326" customFormat="1" ht="11.25">
      <c r="A153" s="62"/>
      <c r="B153" s="327">
        <v>37</v>
      </c>
      <c r="C153" s="328" t="s">
        <v>95</v>
      </c>
      <c r="D153" s="329" t="s">
        <v>96</v>
      </c>
      <c r="E153" s="330"/>
      <c r="F153" s="331"/>
      <c r="G153" s="332"/>
      <c r="H153" s="332"/>
      <c r="I153" s="1294"/>
      <c r="J153" s="1295"/>
      <c r="K153" s="1294"/>
      <c r="L153" s="1295"/>
      <c r="M153" s="324"/>
      <c r="N153" s="325"/>
    </row>
    <row r="154" spans="1:14" s="326" customFormat="1" ht="11.25">
      <c r="A154" s="62"/>
      <c r="B154" s="327"/>
      <c r="C154" s="333" t="s">
        <v>160</v>
      </c>
      <c r="D154" s="329" t="s">
        <v>161</v>
      </c>
      <c r="E154" s="330"/>
      <c r="F154" s="331"/>
      <c r="G154" s="332"/>
      <c r="H154" s="332"/>
      <c r="I154" s="1294"/>
      <c r="J154" s="1295"/>
      <c r="K154" s="1294"/>
      <c r="L154" s="1295"/>
      <c r="M154" s="324"/>
      <c r="N154" s="325"/>
    </row>
    <row r="155" spans="1:14" s="326" customFormat="1" ht="11.25">
      <c r="A155" s="62"/>
      <c r="B155" s="327"/>
      <c r="C155" s="333" t="s">
        <v>162</v>
      </c>
      <c r="D155" s="329" t="s">
        <v>163</v>
      </c>
      <c r="E155" s="330"/>
      <c r="F155" s="331"/>
      <c r="G155" s="332"/>
      <c r="H155" s="332"/>
      <c r="I155" s="1294"/>
      <c r="J155" s="1295"/>
      <c r="K155" s="1294"/>
      <c r="L155" s="1295"/>
      <c r="M155" s="324"/>
      <c r="N155" s="325"/>
    </row>
    <row r="156" spans="1:14" ht="11.25">
      <c r="A156" s="59"/>
      <c r="B156" s="334"/>
      <c r="C156" s="335"/>
      <c r="D156" s="336"/>
      <c r="E156" s="337"/>
      <c r="F156" s="338"/>
      <c r="G156" s="339"/>
      <c r="H156" s="485"/>
      <c r="I156" s="1290"/>
      <c r="J156" s="1291"/>
      <c r="K156" s="1290"/>
      <c r="L156" s="1291"/>
      <c r="M156" s="60"/>
      <c r="N156" s="61"/>
    </row>
    <row r="157" spans="1:13" ht="11.25">
      <c r="A157" s="11"/>
      <c r="B157" s="341">
        <v>38</v>
      </c>
      <c r="C157" s="342" t="s">
        <v>59</v>
      </c>
      <c r="D157" s="343" t="s">
        <v>60</v>
      </c>
      <c r="E157" s="344"/>
      <c r="F157" s="345"/>
      <c r="G157" s="346">
        <f>SUM(G158:G170)</f>
        <v>0</v>
      </c>
      <c r="H157" s="487"/>
      <c r="I157" s="1292">
        <f>SUM(I158:I170)</f>
        <v>0</v>
      </c>
      <c r="J157" s="1293"/>
      <c r="K157" s="1292">
        <f>SUM(K158:K170)</f>
        <v>0</v>
      </c>
      <c r="L157" s="1293"/>
      <c r="M157" s="12"/>
    </row>
    <row r="158" spans="1:13" ht="11.25">
      <c r="A158" s="11"/>
      <c r="B158" s="348">
        <v>39</v>
      </c>
      <c r="C158" s="349" t="s">
        <v>73</v>
      </c>
      <c r="D158" s="350" t="s">
        <v>71</v>
      </c>
      <c r="E158" s="351"/>
      <c r="F158" s="352"/>
      <c r="G158" s="353"/>
      <c r="H158" s="489"/>
      <c r="I158" s="1288"/>
      <c r="J158" s="1289"/>
      <c r="K158" s="1288"/>
      <c r="L158" s="1289"/>
      <c r="M158" s="12"/>
    </row>
    <row r="159" spans="1:13" ht="11.25">
      <c r="A159" s="11"/>
      <c r="B159" s="348">
        <v>40</v>
      </c>
      <c r="C159" s="349" t="s">
        <v>74</v>
      </c>
      <c r="D159" s="350" t="s">
        <v>72</v>
      </c>
      <c r="E159" s="351"/>
      <c r="F159" s="352"/>
      <c r="G159" s="353"/>
      <c r="H159" s="353"/>
      <c r="I159" s="1288"/>
      <c r="J159" s="1289"/>
      <c r="K159" s="1288"/>
      <c r="L159" s="1289"/>
      <c r="M159" s="12"/>
    </row>
    <row r="160" spans="1:13" ht="11.25">
      <c r="A160" s="11"/>
      <c r="B160" s="348">
        <v>41</v>
      </c>
      <c r="C160" s="349" t="s">
        <v>75</v>
      </c>
      <c r="D160" s="350" t="s">
        <v>77</v>
      </c>
      <c r="E160" s="351"/>
      <c r="F160" s="352"/>
      <c r="G160" s="353"/>
      <c r="H160" s="353"/>
      <c r="I160" s="1288"/>
      <c r="J160" s="1289"/>
      <c r="K160" s="1288"/>
      <c r="L160" s="1289"/>
      <c r="M160" s="12"/>
    </row>
    <row r="161" spans="1:13" ht="11.25">
      <c r="A161" s="11"/>
      <c r="B161" s="348">
        <v>42</v>
      </c>
      <c r="C161" s="349" t="s">
        <v>76</v>
      </c>
      <c r="D161" s="350" t="s">
        <v>78</v>
      </c>
      <c r="E161" s="351"/>
      <c r="F161" s="352"/>
      <c r="G161" s="353"/>
      <c r="H161" s="353"/>
      <c r="I161" s="1288"/>
      <c r="J161" s="1289"/>
      <c r="K161" s="1288"/>
      <c r="L161" s="1289"/>
      <c r="M161" s="12"/>
    </row>
    <row r="162" spans="1:13" ht="11.25">
      <c r="A162" s="11"/>
      <c r="B162" s="348">
        <v>43</v>
      </c>
      <c r="C162" s="349" t="s">
        <v>245</v>
      </c>
      <c r="D162" s="1282" t="s">
        <v>246</v>
      </c>
      <c r="E162" s="1283"/>
      <c r="F162" s="352"/>
      <c r="G162" s="353"/>
      <c r="H162" s="353"/>
      <c r="I162" s="1288"/>
      <c r="J162" s="1289"/>
      <c r="K162" s="1278"/>
      <c r="L162" s="1279"/>
      <c r="M162" s="12"/>
    </row>
    <row r="163" spans="1:13" ht="11.25">
      <c r="A163" s="11"/>
      <c r="B163" s="348">
        <v>44</v>
      </c>
      <c r="C163" s="349" t="s">
        <v>247</v>
      </c>
      <c r="D163" s="1282" t="s">
        <v>248</v>
      </c>
      <c r="E163" s="1283"/>
      <c r="F163" s="352"/>
      <c r="G163" s="353"/>
      <c r="H163" s="353"/>
      <c r="I163" s="1288"/>
      <c r="J163" s="1289"/>
      <c r="K163" s="1278"/>
      <c r="L163" s="1279"/>
      <c r="M163" s="12"/>
    </row>
    <row r="164" spans="1:13" ht="11.25">
      <c r="A164" s="11"/>
      <c r="B164" s="348">
        <v>45</v>
      </c>
      <c r="C164" s="349" t="s">
        <v>249</v>
      </c>
      <c r="D164" s="1282" t="s">
        <v>250</v>
      </c>
      <c r="E164" s="1283"/>
      <c r="F164" s="352"/>
      <c r="G164" s="353"/>
      <c r="H164" s="353"/>
      <c r="I164" s="1288"/>
      <c r="J164" s="1289"/>
      <c r="K164" s="1278"/>
      <c r="L164" s="1279"/>
      <c r="M164" s="12"/>
    </row>
    <row r="165" spans="1:13" ht="11.25">
      <c r="A165" s="11"/>
      <c r="B165" s="348">
        <v>46</v>
      </c>
      <c r="C165" s="349" t="s">
        <v>251</v>
      </c>
      <c r="D165" s="1282" t="s">
        <v>252</v>
      </c>
      <c r="E165" s="1283"/>
      <c r="F165" s="352"/>
      <c r="G165" s="353"/>
      <c r="H165" s="353"/>
      <c r="I165" s="1288"/>
      <c r="J165" s="1289"/>
      <c r="K165" s="1278"/>
      <c r="L165" s="1279"/>
      <c r="M165" s="12"/>
    </row>
    <row r="166" spans="1:13" ht="11.25">
      <c r="A166" s="11"/>
      <c r="B166" s="348">
        <v>47</v>
      </c>
      <c r="C166" s="349" t="s">
        <v>253</v>
      </c>
      <c r="D166" s="1282" t="s">
        <v>254</v>
      </c>
      <c r="E166" s="1283"/>
      <c r="F166" s="352"/>
      <c r="G166" s="353"/>
      <c r="H166" s="353"/>
      <c r="I166" s="1288"/>
      <c r="J166" s="1289"/>
      <c r="K166" s="1278"/>
      <c r="L166" s="1279"/>
      <c r="M166" s="12"/>
    </row>
    <row r="167" spans="1:13" ht="11.25">
      <c r="A167" s="11"/>
      <c r="B167" s="348">
        <v>48</v>
      </c>
      <c r="C167" s="349" t="s">
        <v>255</v>
      </c>
      <c r="D167" s="1282" t="s">
        <v>256</v>
      </c>
      <c r="E167" s="1283"/>
      <c r="F167" s="352"/>
      <c r="G167" s="353"/>
      <c r="H167" s="353"/>
      <c r="I167" s="1288"/>
      <c r="J167" s="1289"/>
      <c r="K167" s="1278"/>
      <c r="L167" s="1279"/>
      <c r="M167" s="12"/>
    </row>
    <row r="168" spans="1:13" ht="11.25">
      <c r="A168" s="11"/>
      <c r="B168" s="348">
        <v>49</v>
      </c>
      <c r="C168" s="349" t="s">
        <v>257</v>
      </c>
      <c r="D168" s="1282" t="s">
        <v>258</v>
      </c>
      <c r="E168" s="1283"/>
      <c r="F168" s="352"/>
      <c r="G168" s="353"/>
      <c r="H168" s="353"/>
      <c r="I168" s="1288"/>
      <c r="J168" s="1289"/>
      <c r="K168" s="1278"/>
      <c r="L168" s="1279"/>
      <c r="M168" s="12"/>
    </row>
    <row r="169" spans="1:13" ht="11.25">
      <c r="A169" s="11"/>
      <c r="B169" s="348">
        <v>50</v>
      </c>
      <c r="C169" s="349" t="s">
        <v>259</v>
      </c>
      <c r="D169" s="1282" t="s">
        <v>260</v>
      </c>
      <c r="E169" s="1283"/>
      <c r="F169" s="352"/>
      <c r="G169" s="353"/>
      <c r="H169" s="353"/>
      <c r="I169" s="1278"/>
      <c r="J169" s="1279"/>
      <c r="K169" s="1278"/>
      <c r="L169" s="1279"/>
      <c r="M169" s="12"/>
    </row>
    <row r="170" spans="1:13" ht="11.25">
      <c r="A170" s="11"/>
      <c r="B170" s="356">
        <v>51</v>
      </c>
      <c r="C170" s="349" t="s">
        <v>263</v>
      </c>
      <c r="D170" s="1286" t="s">
        <v>261</v>
      </c>
      <c r="E170" s="1287"/>
      <c r="F170" s="352"/>
      <c r="G170" s="353"/>
      <c r="H170" s="353"/>
      <c r="I170" s="1288"/>
      <c r="J170" s="1289"/>
      <c r="K170" s="1278"/>
      <c r="L170" s="1279"/>
      <c r="M170" s="12"/>
    </row>
    <row r="171" spans="1:13" ht="11.25">
      <c r="A171" s="11"/>
      <c r="B171" s="357"/>
      <c r="C171" s="358"/>
      <c r="D171" s="359"/>
      <c r="E171" s="360"/>
      <c r="F171" s="361"/>
      <c r="G171" s="362"/>
      <c r="H171" s="362"/>
      <c r="I171" s="1280"/>
      <c r="J171" s="1281"/>
      <c r="K171" s="1280"/>
      <c r="L171" s="1281"/>
      <c r="M171" s="12"/>
    </row>
    <row r="172" spans="1:14" ht="13.5" customHeight="1">
      <c r="A172" s="59"/>
      <c r="B172" s="364">
        <v>52</v>
      </c>
      <c r="C172" s="365" t="s">
        <v>61</v>
      </c>
      <c r="D172" s="1284" t="s">
        <v>88</v>
      </c>
      <c r="E172" s="1285"/>
      <c r="F172" s="366"/>
      <c r="G172" s="492">
        <f>SUM(G173:G193)</f>
        <v>0</v>
      </c>
      <c r="H172" s="492"/>
      <c r="I172" s="1271">
        <f>SUM(I173:I193)</f>
        <v>0</v>
      </c>
      <c r="J172" s="1272"/>
      <c r="K172" s="1271">
        <f>SUM(K173:K193)</f>
        <v>0</v>
      </c>
      <c r="L172" s="1272"/>
      <c r="M172" s="60"/>
      <c r="N172" s="61"/>
    </row>
    <row r="173" spans="1:14" s="326" customFormat="1" ht="13.5" customHeight="1">
      <c r="A173" s="62"/>
      <c r="B173" s="368">
        <v>53</v>
      </c>
      <c r="C173" s="328" t="s">
        <v>61</v>
      </c>
      <c r="D173" s="1273" t="s">
        <v>112</v>
      </c>
      <c r="E173" s="1249"/>
      <c r="F173" s="370"/>
      <c r="G173" s="493"/>
      <c r="H173" s="493"/>
      <c r="I173" s="1274"/>
      <c r="J173" s="1275"/>
      <c r="K173" s="1276"/>
      <c r="L173" s="1277"/>
      <c r="M173" s="324"/>
      <c r="N173" s="325"/>
    </row>
    <row r="174" spans="1:14" s="326" customFormat="1" ht="13.5" customHeight="1">
      <c r="A174" s="62"/>
      <c r="B174" s="368">
        <v>54</v>
      </c>
      <c r="C174" s="328" t="s">
        <v>99</v>
      </c>
      <c r="D174" s="1273" t="s">
        <v>113</v>
      </c>
      <c r="E174" s="1249"/>
      <c r="F174" s="370"/>
      <c r="G174" s="493"/>
      <c r="H174" s="493"/>
      <c r="I174" s="1274"/>
      <c r="J174" s="1275"/>
      <c r="K174" s="1276"/>
      <c r="L174" s="1277"/>
      <c r="M174" s="324"/>
      <c r="N174" s="325"/>
    </row>
    <row r="175" spans="1:14" s="326" customFormat="1" ht="13.5" customHeight="1">
      <c r="A175" s="62"/>
      <c r="B175" s="368">
        <v>55</v>
      </c>
      <c r="C175" s="328" t="s">
        <v>100</v>
      </c>
      <c r="D175" s="1273" t="s">
        <v>114</v>
      </c>
      <c r="E175" s="1249"/>
      <c r="F175" s="370"/>
      <c r="G175" s="493"/>
      <c r="H175" s="493"/>
      <c r="I175" s="1274"/>
      <c r="J175" s="1275"/>
      <c r="K175" s="1276"/>
      <c r="L175" s="1277"/>
      <c r="M175" s="324"/>
      <c r="N175" s="325"/>
    </row>
    <row r="176" spans="1:14" s="326" customFormat="1" ht="13.5" customHeight="1">
      <c r="A176" s="62"/>
      <c r="B176" s="368">
        <v>56</v>
      </c>
      <c r="C176" s="328" t="s">
        <v>121</v>
      </c>
      <c r="D176" s="1249" t="s">
        <v>264</v>
      </c>
      <c r="E176" s="1250"/>
      <c r="F176" s="370"/>
      <c r="G176" s="493"/>
      <c r="H176" s="493"/>
      <c r="I176" s="1251"/>
      <c r="J176" s="1252"/>
      <c r="K176" s="1253"/>
      <c r="L176" s="1254"/>
      <c r="M176" s="324"/>
      <c r="N176" s="325"/>
    </row>
    <row r="177" spans="1:14" s="326" customFormat="1" ht="13.5" customHeight="1">
      <c r="A177" s="62"/>
      <c r="B177" s="368">
        <v>57</v>
      </c>
      <c r="C177" s="328" t="s">
        <v>265</v>
      </c>
      <c r="D177" s="369" t="s">
        <v>266</v>
      </c>
      <c r="E177" s="373"/>
      <c r="F177" s="370"/>
      <c r="G177" s="493"/>
      <c r="H177" s="493"/>
      <c r="I177" s="1251"/>
      <c r="J177" s="1252"/>
      <c r="K177" s="1253"/>
      <c r="L177" s="1254"/>
      <c r="M177" s="324"/>
      <c r="N177" s="325"/>
    </row>
    <row r="178" spans="1:14" s="326" customFormat="1" ht="13.5" customHeight="1">
      <c r="A178" s="62"/>
      <c r="B178" s="368">
        <v>58</v>
      </c>
      <c r="C178" s="328" t="s">
        <v>267</v>
      </c>
      <c r="D178" s="369" t="s">
        <v>268</v>
      </c>
      <c r="E178" s="373"/>
      <c r="F178" s="370"/>
      <c r="G178" s="493"/>
      <c r="H178" s="493"/>
      <c r="I178" s="1251"/>
      <c r="J178" s="1252"/>
      <c r="K178" s="1253"/>
      <c r="L178" s="1254"/>
      <c r="M178" s="324"/>
      <c r="N178" s="325"/>
    </row>
    <row r="179" spans="1:14" s="326" customFormat="1" ht="13.5" customHeight="1">
      <c r="A179" s="62"/>
      <c r="B179" s="368">
        <v>59</v>
      </c>
      <c r="C179" s="328" t="s">
        <v>102</v>
      </c>
      <c r="D179" s="1249" t="s">
        <v>269</v>
      </c>
      <c r="E179" s="1250"/>
      <c r="F179" s="370"/>
      <c r="G179" s="493"/>
      <c r="H179" s="493"/>
      <c r="I179" s="1251"/>
      <c r="J179" s="1252"/>
      <c r="K179" s="1253"/>
      <c r="L179" s="1254"/>
      <c r="M179" s="324"/>
      <c r="N179" s="325"/>
    </row>
    <row r="180" spans="1:14" s="326" customFormat="1" ht="13.5" customHeight="1">
      <c r="A180" s="62"/>
      <c r="B180" s="368">
        <v>60</v>
      </c>
      <c r="C180" s="328" t="s">
        <v>101</v>
      </c>
      <c r="D180" s="1249" t="s">
        <v>115</v>
      </c>
      <c r="E180" s="1250"/>
      <c r="F180" s="370"/>
      <c r="G180" s="493"/>
      <c r="H180" s="493"/>
      <c r="I180" s="1251"/>
      <c r="J180" s="1252"/>
      <c r="K180" s="1253"/>
      <c r="L180" s="1254"/>
      <c r="M180" s="324"/>
      <c r="N180" s="325"/>
    </row>
    <row r="181" spans="1:14" s="326" customFormat="1" ht="13.5" customHeight="1">
      <c r="A181" s="62"/>
      <c r="B181" s="368">
        <v>61</v>
      </c>
      <c r="C181" s="328" t="s">
        <v>103</v>
      </c>
      <c r="D181" s="1249" t="s">
        <v>116</v>
      </c>
      <c r="E181" s="1250"/>
      <c r="F181" s="370"/>
      <c r="G181" s="493"/>
      <c r="H181" s="493"/>
      <c r="I181" s="1251"/>
      <c r="J181" s="1252"/>
      <c r="K181" s="1253"/>
      <c r="L181" s="1254"/>
      <c r="M181" s="324"/>
      <c r="N181" s="325"/>
    </row>
    <row r="182" spans="1:14" s="326" customFormat="1" ht="13.5" customHeight="1">
      <c r="A182" s="62"/>
      <c r="B182" s="368">
        <v>62</v>
      </c>
      <c r="C182" s="328" t="s">
        <v>104</v>
      </c>
      <c r="D182" s="1249" t="s">
        <v>117</v>
      </c>
      <c r="E182" s="1250"/>
      <c r="F182" s="370"/>
      <c r="G182" s="493"/>
      <c r="H182" s="332"/>
      <c r="I182" s="1251"/>
      <c r="J182" s="1252"/>
      <c r="K182" s="1253"/>
      <c r="L182" s="1254"/>
      <c r="M182" s="324"/>
      <c r="N182" s="325"/>
    </row>
    <row r="183" spans="1:14" s="326" customFormat="1" ht="13.5" customHeight="1">
      <c r="A183" s="62"/>
      <c r="B183" s="368">
        <v>63</v>
      </c>
      <c r="C183" s="328" t="s">
        <v>105</v>
      </c>
      <c r="D183" s="1249" t="s">
        <v>118</v>
      </c>
      <c r="E183" s="1250"/>
      <c r="F183" s="370"/>
      <c r="G183" s="493"/>
      <c r="H183" s="493"/>
      <c r="I183" s="1251"/>
      <c r="J183" s="1252"/>
      <c r="K183" s="1253"/>
      <c r="L183" s="1254"/>
      <c r="M183" s="324"/>
      <c r="N183" s="325"/>
    </row>
    <row r="184" spans="1:14" s="326" customFormat="1" ht="13.5" customHeight="1">
      <c r="A184" s="62"/>
      <c r="B184" s="368">
        <v>64</v>
      </c>
      <c r="C184" s="328" t="s">
        <v>270</v>
      </c>
      <c r="D184" s="1249" t="s">
        <v>271</v>
      </c>
      <c r="E184" s="1270"/>
      <c r="F184" s="370"/>
      <c r="G184" s="493"/>
      <c r="H184" s="493"/>
      <c r="I184" s="1251"/>
      <c r="J184" s="1252"/>
      <c r="K184" s="1253"/>
      <c r="L184" s="1254"/>
      <c r="M184" s="324"/>
      <c r="N184" s="325"/>
    </row>
    <row r="185" spans="1:14" s="326" customFormat="1" ht="13.5" customHeight="1">
      <c r="A185" s="62"/>
      <c r="B185" s="368">
        <v>65</v>
      </c>
      <c r="C185" s="328" t="s">
        <v>272</v>
      </c>
      <c r="D185" s="1249" t="s">
        <v>273</v>
      </c>
      <c r="E185" s="1270"/>
      <c r="F185" s="370"/>
      <c r="G185" s="493"/>
      <c r="H185" s="493"/>
      <c r="I185" s="1251"/>
      <c r="J185" s="1252"/>
      <c r="K185" s="1253"/>
      <c r="L185" s="1254"/>
      <c r="M185" s="324"/>
      <c r="N185" s="325"/>
    </row>
    <row r="186" spans="1:14" s="326" customFormat="1" ht="13.5" customHeight="1">
      <c r="A186" s="62"/>
      <c r="B186" s="368">
        <v>66</v>
      </c>
      <c r="C186" s="328" t="s">
        <v>106</v>
      </c>
      <c r="D186" s="1249" t="s">
        <v>119</v>
      </c>
      <c r="E186" s="1250"/>
      <c r="F186" s="370"/>
      <c r="G186" s="493"/>
      <c r="H186" s="493"/>
      <c r="I186" s="1251"/>
      <c r="J186" s="1252"/>
      <c r="K186" s="1253"/>
      <c r="L186" s="1254"/>
      <c r="M186" s="324"/>
      <c r="N186" s="325"/>
    </row>
    <row r="187" spans="1:14" s="326" customFormat="1" ht="13.5" customHeight="1">
      <c r="A187" s="62"/>
      <c r="B187" s="368">
        <v>67</v>
      </c>
      <c r="C187" s="328" t="s">
        <v>107</v>
      </c>
      <c r="D187" s="1249" t="s">
        <v>274</v>
      </c>
      <c r="E187" s="1250"/>
      <c r="F187" s="370"/>
      <c r="G187" s="493"/>
      <c r="H187" s="493"/>
      <c r="I187" s="1251"/>
      <c r="J187" s="1252"/>
      <c r="K187" s="1253"/>
      <c r="L187" s="1254"/>
      <c r="M187" s="324"/>
      <c r="N187" s="325"/>
    </row>
    <row r="188" spans="1:14" s="326" customFormat="1" ht="13.5" customHeight="1">
      <c r="A188" s="62"/>
      <c r="B188" s="374">
        <v>68</v>
      </c>
      <c r="C188" s="328" t="s">
        <v>108</v>
      </c>
      <c r="D188" s="1249" t="s">
        <v>275</v>
      </c>
      <c r="E188" s="1250"/>
      <c r="F188" s="370"/>
      <c r="G188" s="493"/>
      <c r="H188" s="493"/>
      <c r="I188" s="1251"/>
      <c r="J188" s="1252"/>
      <c r="K188" s="1253"/>
      <c r="L188" s="1254"/>
      <c r="M188" s="324"/>
      <c r="N188" s="325"/>
    </row>
    <row r="189" spans="1:14" s="326" customFormat="1" ht="13.5" customHeight="1">
      <c r="A189" s="62"/>
      <c r="B189" s="374">
        <v>69</v>
      </c>
      <c r="C189" s="328" t="s">
        <v>109</v>
      </c>
      <c r="D189" s="1249" t="s">
        <v>120</v>
      </c>
      <c r="E189" s="1250"/>
      <c r="F189" s="370"/>
      <c r="G189" s="493"/>
      <c r="H189" s="493"/>
      <c r="I189" s="1251"/>
      <c r="J189" s="1252"/>
      <c r="K189" s="1253"/>
      <c r="L189" s="1254"/>
      <c r="M189" s="324"/>
      <c r="N189" s="325"/>
    </row>
    <row r="190" spans="1:14" s="326" customFormat="1" ht="13.5" customHeight="1">
      <c r="A190" s="62"/>
      <c r="B190" s="374">
        <v>70</v>
      </c>
      <c r="C190" s="328" t="s">
        <v>110</v>
      </c>
      <c r="D190" s="1249" t="s">
        <v>276</v>
      </c>
      <c r="E190" s="1270"/>
      <c r="F190" s="370"/>
      <c r="G190" s="493"/>
      <c r="H190" s="493"/>
      <c r="I190" s="1251"/>
      <c r="J190" s="1252"/>
      <c r="K190" s="1253"/>
      <c r="L190" s="1254"/>
      <c r="M190" s="324"/>
      <c r="N190" s="325"/>
    </row>
    <row r="191" spans="1:14" s="326" customFormat="1" ht="13.5" customHeight="1">
      <c r="A191" s="62"/>
      <c r="B191" s="374">
        <v>71</v>
      </c>
      <c r="C191" s="328" t="s">
        <v>111</v>
      </c>
      <c r="D191" s="1249" t="s">
        <v>277</v>
      </c>
      <c r="E191" s="1270"/>
      <c r="F191" s="370"/>
      <c r="G191" s="493"/>
      <c r="H191" s="493"/>
      <c r="I191" s="1251"/>
      <c r="J191" s="1252"/>
      <c r="K191" s="1253"/>
      <c r="L191" s="1254"/>
      <c r="M191" s="324"/>
      <c r="N191" s="325"/>
    </row>
    <row r="192" spans="1:14" s="326" customFormat="1" ht="13.5" customHeight="1">
      <c r="A192" s="62"/>
      <c r="B192" s="374">
        <v>72</v>
      </c>
      <c r="C192" s="328" t="s">
        <v>278</v>
      </c>
      <c r="D192" s="1249" t="s">
        <v>279</v>
      </c>
      <c r="E192" s="1250"/>
      <c r="F192" s="370"/>
      <c r="G192" s="493"/>
      <c r="H192" s="493"/>
      <c r="I192" s="1251"/>
      <c r="J192" s="1252"/>
      <c r="K192" s="1253"/>
      <c r="L192" s="1254"/>
      <c r="M192" s="324"/>
      <c r="N192" s="325"/>
    </row>
    <row r="193" spans="1:14" s="326" customFormat="1" ht="13.5" customHeight="1" thickBot="1">
      <c r="A193" s="62"/>
      <c r="B193" s="374">
        <v>73</v>
      </c>
      <c r="C193" s="328" t="s">
        <v>286</v>
      </c>
      <c r="D193" s="1249" t="s">
        <v>280</v>
      </c>
      <c r="E193" s="1250"/>
      <c r="F193" s="375"/>
      <c r="G193" s="495"/>
      <c r="H193" s="495"/>
      <c r="I193" s="1255"/>
      <c r="J193" s="1256"/>
      <c r="K193" s="1257"/>
      <c r="L193" s="1258"/>
      <c r="M193" s="324"/>
      <c r="N193" s="325"/>
    </row>
    <row r="194" spans="1:14" ht="11.25">
      <c r="A194" s="3"/>
      <c r="B194" s="1259" t="s">
        <v>80</v>
      </c>
      <c r="C194" s="1259"/>
      <c r="D194" s="1259"/>
      <c r="E194" s="1259"/>
      <c r="F194" s="1259"/>
      <c r="G194" s="1259"/>
      <c r="H194" s="1259"/>
      <c r="I194" s="1259"/>
      <c r="J194" s="1259"/>
      <c r="K194" s="1259"/>
      <c r="L194" s="1259"/>
      <c r="M194" s="1260"/>
      <c r="N194" s="4"/>
    </row>
    <row r="195" spans="1:14" ht="11.25">
      <c r="A195" s="5"/>
      <c r="B195" s="1259" t="s">
        <v>79</v>
      </c>
      <c r="C195" s="1259"/>
      <c r="D195" s="1259"/>
      <c r="E195" s="1259"/>
      <c r="F195" s="1259"/>
      <c r="G195" s="1259"/>
      <c r="H195" s="1259"/>
      <c r="I195" s="1259"/>
      <c r="J195" s="1259"/>
      <c r="K195" s="1259"/>
      <c r="L195" s="1259"/>
      <c r="M195" s="1261"/>
      <c r="N195" s="4"/>
    </row>
    <row r="196" spans="1:14" ht="11.25">
      <c r="A196" s="5"/>
      <c r="B196" s="1259" t="s">
        <v>62</v>
      </c>
      <c r="C196" s="1259"/>
      <c r="D196" s="1259"/>
      <c r="E196" s="1259"/>
      <c r="F196" s="1259"/>
      <c r="G196" s="1259"/>
      <c r="H196" s="1259"/>
      <c r="I196" s="1259"/>
      <c r="J196" s="1259"/>
      <c r="K196" s="1259"/>
      <c r="L196" s="1259"/>
      <c r="M196" s="1261"/>
      <c r="N196" s="4"/>
    </row>
    <row r="197" spans="1:13" ht="12" thickBot="1">
      <c r="A197" s="11"/>
      <c r="B197" s="378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12"/>
    </row>
    <row r="198" spans="1:13" ht="12" thickBot="1">
      <c r="A198" s="11"/>
      <c r="B198" s="1262" t="s">
        <v>91</v>
      </c>
      <c r="C198" s="1263"/>
      <c r="D198" s="1268" t="s">
        <v>63</v>
      </c>
      <c r="E198" s="1269"/>
      <c r="F198" s="13" t="s">
        <v>64</v>
      </c>
      <c r="G198" s="1262" t="s">
        <v>65</v>
      </c>
      <c r="H198" s="1263"/>
      <c r="I198" s="13" t="s">
        <v>64</v>
      </c>
      <c r="J198" s="7" t="s">
        <v>66</v>
      </c>
      <c r="K198" s="1268" t="s">
        <v>67</v>
      </c>
      <c r="L198" s="1269"/>
      <c r="M198" s="12"/>
    </row>
    <row r="199" spans="1:13" ht="11.25">
      <c r="A199" s="11"/>
      <c r="B199" s="1264"/>
      <c r="C199" s="1265"/>
      <c r="D199" s="22" t="s">
        <v>393</v>
      </c>
      <c r="E199" s="2"/>
      <c r="F199" s="55" t="s">
        <v>394</v>
      </c>
      <c r="G199" s="1264"/>
      <c r="H199" s="1265"/>
      <c r="I199" s="55" t="s">
        <v>386</v>
      </c>
      <c r="J199" s="1"/>
      <c r="K199" s="1"/>
      <c r="L199" s="2"/>
      <c r="M199" s="12"/>
    </row>
    <row r="200" spans="1:13" ht="12" thickBot="1">
      <c r="A200" s="11"/>
      <c r="B200" s="1266"/>
      <c r="C200" s="1267"/>
      <c r="D200" s="170"/>
      <c r="E200" s="20"/>
      <c r="F200" s="379"/>
      <c r="G200" s="1266"/>
      <c r="H200" s="1267"/>
      <c r="I200" s="379"/>
      <c r="J200" s="170"/>
      <c r="K200" s="170"/>
      <c r="L200" s="20"/>
      <c r="M200" s="12"/>
    </row>
    <row r="201" spans="1:13" ht="12" thickBot="1">
      <c r="A201" s="170"/>
      <c r="B201" s="380"/>
      <c r="C201" s="171"/>
      <c r="D201" s="171"/>
      <c r="E201" s="171"/>
      <c r="F201" s="171"/>
      <c r="G201" s="171"/>
      <c r="H201" s="171"/>
      <c r="I201" s="171"/>
      <c r="J201" s="171"/>
      <c r="K201" s="171"/>
      <c r="L201" s="171"/>
      <c r="M201" s="20"/>
    </row>
  </sheetData>
  <sheetProtection/>
  <mergeCells count="389">
    <mergeCell ref="B198:C200"/>
    <mergeCell ref="D198:E198"/>
    <mergeCell ref="G198:H200"/>
    <mergeCell ref="K198:L198"/>
    <mergeCell ref="D193:E193"/>
    <mergeCell ref="I193:J193"/>
    <mergeCell ref="K193:L193"/>
    <mergeCell ref="B194:M194"/>
    <mergeCell ref="B195:M195"/>
    <mergeCell ref="B196:M196"/>
    <mergeCell ref="D191:E191"/>
    <mergeCell ref="I191:J191"/>
    <mergeCell ref="K191:L191"/>
    <mergeCell ref="D192:E192"/>
    <mergeCell ref="I192:J192"/>
    <mergeCell ref="K192:L192"/>
    <mergeCell ref="D189:E189"/>
    <mergeCell ref="I189:J189"/>
    <mergeCell ref="K189:L189"/>
    <mergeCell ref="D190:E190"/>
    <mergeCell ref="I190:J190"/>
    <mergeCell ref="K190:L190"/>
    <mergeCell ref="D187:E187"/>
    <mergeCell ref="I187:J187"/>
    <mergeCell ref="K187:L187"/>
    <mergeCell ref="D188:E188"/>
    <mergeCell ref="I188:J188"/>
    <mergeCell ref="K188:L188"/>
    <mergeCell ref="D185:E185"/>
    <mergeCell ref="I185:J185"/>
    <mergeCell ref="K185:L185"/>
    <mergeCell ref="D186:E186"/>
    <mergeCell ref="I186:J186"/>
    <mergeCell ref="K186:L186"/>
    <mergeCell ref="D183:E183"/>
    <mergeCell ref="I183:J183"/>
    <mergeCell ref="K183:L183"/>
    <mergeCell ref="D184:E184"/>
    <mergeCell ref="I184:J184"/>
    <mergeCell ref="K184:L184"/>
    <mergeCell ref="D181:E181"/>
    <mergeCell ref="I181:J181"/>
    <mergeCell ref="K181:L181"/>
    <mergeCell ref="D182:E182"/>
    <mergeCell ref="I182:J182"/>
    <mergeCell ref="K182:L182"/>
    <mergeCell ref="K177:L177"/>
    <mergeCell ref="I178:J178"/>
    <mergeCell ref="K178:L178"/>
    <mergeCell ref="D180:E180"/>
    <mergeCell ref="I180:J180"/>
    <mergeCell ref="K180:L180"/>
    <mergeCell ref="D179:E179"/>
    <mergeCell ref="I179:J179"/>
    <mergeCell ref="K179:L179"/>
    <mergeCell ref="I177:J177"/>
    <mergeCell ref="D175:E175"/>
    <mergeCell ref="I175:J175"/>
    <mergeCell ref="K175:L175"/>
    <mergeCell ref="D176:E176"/>
    <mergeCell ref="I176:J176"/>
    <mergeCell ref="K176:L176"/>
    <mergeCell ref="D173:E173"/>
    <mergeCell ref="I173:J173"/>
    <mergeCell ref="K173:L173"/>
    <mergeCell ref="D174:E174"/>
    <mergeCell ref="I174:J174"/>
    <mergeCell ref="K174:L174"/>
    <mergeCell ref="D172:E172"/>
    <mergeCell ref="I172:J172"/>
    <mergeCell ref="K172:L172"/>
    <mergeCell ref="D170:E170"/>
    <mergeCell ref="I170:J170"/>
    <mergeCell ref="K170:L170"/>
    <mergeCell ref="I171:J171"/>
    <mergeCell ref="K171:L171"/>
    <mergeCell ref="D168:E168"/>
    <mergeCell ref="I168:J168"/>
    <mergeCell ref="K168:L168"/>
    <mergeCell ref="D169:E169"/>
    <mergeCell ref="I169:J169"/>
    <mergeCell ref="K169:L169"/>
    <mergeCell ref="D166:E166"/>
    <mergeCell ref="I166:J166"/>
    <mergeCell ref="K166:L166"/>
    <mergeCell ref="D167:E167"/>
    <mergeCell ref="I167:J167"/>
    <mergeCell ref="K167:L167"/>
    <mergeCell ref="D164:E164"/>
    <mergeCell ref="I164:J164"/>
    <mergeCell ref="K164:L164"/>
    <mergeCell ref="D165:E165"/>
    <mergeCell ref="I165:J165"/>
    <mergeCell ref="K165:L165"/>
    <mergeCell ref="I160:J160"/>
    <mergeCell ref="K160:L160"/>
    <mergeCell ref="D162:E162"/>
    <mergeCell ref="I162:J162"/>
    <mergeCell ref="K162:L162"/>
    <mergeCell ref="D163:E163"/>
    <mergeCell ref="I163:J163"/>
    <mergeCell ref="K163:L163"/>
    <mergeCell ref="I154:J154"/>
    <mergeCell ref="K154:L154"/>
    <mergeCell ref="I155:J155"/>
    <mergeCell ref="K155:L155"/>
    <mergeCell ref="K158:L158"/>
    <mergeCell ref="I159:J159"/>
    <mergeCell ref="K159:L159"/>
    <mergeCell ref="K151:L151"/>
    <mergeCell ref="I152:J152"/>
    <mergeCell ref="K152:L152"/>
    <mergeCell ref="I161:J161"/>
    <mergeCell ref="K161:L161"/>
    <mergeCell ref="I156:J156"/>
    <mergeCell ref="K156:L156"/>
    <mergeCell ref="I157:J157"/>
    <mergeCell ref="K157:L157"/>
    <mergeCell ref="I158:J158"/>
    <mergeCell ref="I153:J153"/>
    <mergeCell ref="K153:L153"/>
    <mergeCell ref="K146:L146"/>
    <mergeCell ref="I147:J147"/>
    <mergeCell ref="K147:L147"/>
    <mergeCell ref="I148:J148"/>
    <mergeCell ref="K148:L148"/>
    <mergeCell ref="I150:J150"/>
    <mergeCell ref="K150:L150"/>
    <mergeCell ref="I151:J151"/>
    <mergeCell ref="K141:L141"/>
    <mergeCell ref="I142:J142"/>
    <mergeCell ref="K142:L142"/>
    <mergeCell ref="I149:J149"/>
    <mergeCell ref="K149:L149"/>
    <mergeCell ref="I144:J144"/>
    <mergeCell ref="K144:L144"/>
    <mergeCell ref="I145:J145"/>
    <mergeCell ref="K145:L145"/>
    <mergeCell ref="I146:J146"/>
    <mergeCell ref="D143:E143"/>
    <mergeCell ref="I143:J143"/>
    <mergeCell ref="K143:L143"/>
    <mergeCell ref="D139:E139"/>
    <mergeCell ref="I139:J139"/>
    <mergeCell ref="K139:L139"/>
    <mergeCell ref="D140:E140"/>
    <mergeCell ref="I140:J140"/>
    <mergeCell ref="K140:L140"/>
    <mergeCell ref="I141:J141"/>
    <mergeCell ref="D137:E137"/>
    <mergeCell ref="I137:J137"/>
    <mergeCell ref="K137:L137"/>
    <mergeCell ref="D138:E138"/>
    <mergeCell ref="I138:J138"/>
    <mergeCell ref="K138:L138"/>
    <mergeCell ref="D135:E135"/>
    <mergeCell ref="I135:J135"/>
    <mergeCell ref="K135:L135"/>
    <mergeCell ref="D136:E136"/>
    <mergeCell ref="I136:J136"/>
    <mergeCell ref="K136:L136"/>
    <mergeCell ref="D133:E133"/>
    <mergeCell ref="I133:J133"/>
    <mergeCell ref="K133:L133"/>
    <mergeCell ref="D134:E134"/>
    <mergeCell ref="I134:J134"/>
    <mergeCell ref="K134:L134"/>
    <mergeCell ref="D131:E131"/>
    <mergeCell ref="I131:J131"/>
    <mergeCell ref="K131:L131"/>
    <mergeCell ref="D132:E132"/>
    <mergeCell ref="I132:J132"/>
    <mergeCell ref="K132:L132"/>
    <mergeCell ref="D129:E129"/>
    <mergeCell ref="I129:J129"/>
    <mergeCell ref="K129:L129"/>
    <mergeCell ref="D130:E130"/>
    <mergeCell ref="I130:J130"/>
    <mergeCell ref="K130:L130"/>
    <mergeCell ref="D128:E128"/>
    <mergeCell ref="I128:J128"/>
    <mergeCell ref="K128:L128"/>
    <mergeCell ref="D124:E124"/>
    <mergeCell ref="I124:J124"/>
    <mergeCell ref="K124:L124"/>
    <mergeCell ref="I125:J125"/>
    <mergeCell ref="K125:L125"/>
    <mergeCell ref="D122:E122"/>
    <mergeCell ref="I122:J122"/>
    <mergeCell ref="K122:L122"/>
    <mergeCell ref="D123:E123"/>
    <mergeCell ref="I123:J123"/>
    <mergeCell ref="K123:L123"/>
    <mergeCell ref="D120:E120"/>
    <mergeCell ref="I120:J120"/>
    <mergeCell ref="K120:L120"/>
    <mergeCell ref="D121:E121"/>
    <mergeCell ref="I121:J121"/>
    <mergeCell ref="K121:L121"/>
    <mergeCell ref="D119:E119"/>
    <mergeCell ref="I119:J119"/>
    <mergeCell ref="K119:L119"/>
    <mergeCell ref="D117:E117"/>
    <mergeCell ref="I117:J117"/>
    <mergeCell ref="K117:L117"/>
    <mergeCell ref="I118:J118"/>
    <mergeCell ref="K118:L118"/>
    <mergeCell ref="K113:L113"/>
    <mergeCell ref="D115:E115"/>
    <mergeCell ref="I115:J115"/>
    <mergeCell ref="K115:L115"/>
    <mergeCell ref="D116:E116"/>
    <mergeCell ref="I116:J116"/>
    <mergeCell ref="K116:L116"/>
    <mergeCell ref="D111:E111"/>
    <mergeCell ref="I111:J111"/>
    <mergeCell ref="K111:L111"/>
    <mergeCell ref="D114:E114"/>
    <mergeCell ref="I114:J114"/>
    <mergeCell ref="K114:L114"/>
    <mergeCell ref="I112:J112"/>
    <mergeCell ref="K112:L112"/>
    <mergeCell ref="D113:E113"/>
    <mergeCell ref="I113:J113"/>
    <mergeCell ref="D109:E109"/>
    <mergeCell ref="I109:J109"/>
    <mergeCell ref="K109:L109"/>
    <mergeCell ref="D110:E110"/>
    <mergeCell ref="I110:J110"/>
    <mergeCell ref="K110:L110"/>
    <mergeCell ref="I105:J105"/>
    <mergeCell ref="K105:L105"/>
    <mergeCell ref="D106:E106"/>
    <mergeCell ref="I106:J106"/>
    <mergeCell ref="K106:L106"/>
    <mergeCell ref="D108:E108"/>
    <mergeCell ref="I108:J108"/>
    <mergeCell ref="K108:L108"/>
    <mergeCell ref="I107:J107"/>
    <mergeCell ref="K107:L107"/>
    <mergeCell ref="I104:J104"/>
    <mergeCell ref="K104:L104"/>
    <mergeCell ref="I103:J103"/>
    <mergeCell ref="K103:L103"/>
    <mergeCell ref="I98:J98"/>
    <mergeCell ref="K98:L98"/>
    <mergeCell ref="I99:J99"/>
    <mergeCell ref="I102:J102"/>
    <mergeCell ref="K102:L102"/>
    <mergeCell ref="K99:L99"/>
    <mergeCell ref="I100:J100"/>
    <mergeCell ref="K100:L100"/>
    <mergeCell ref="I101:J101"/>
    <mergeCell ref="K101:L101"/>
    <mergeCell ref="D97:E97"/>
    <mergeCell ref="I97:J97"/>
    <mergeCell ref="K97:L97"/>
    <mergeCell ref="K93:L93"/>
    <mergeCell ref="I94:J94"/>
    <mergeCell ref="K94:L94"/>
    <mergeCell ref="D96:E96"/>
    <mergeCell ref="I96:J96"/>
    <mergeCell ref="K96:L96"/>
    <mergeCell ref="I95:J95"/>
    <mergeCell ref="K95:L95"/>
    <mergeCell ref="D93:E93"/>
    <mergeCell ref="I93:J93"/>
    <mergeCell ref="D91:E91"/>
    <mergeCell ref="I91:J91"/>
    <mergeCell ref="K91:L91"/>
    <mergeCell ref="D92:E92"/>
    <mergeCell ref="I92:J92"/>
    <mergeCell ref="K92:L92"/>
    <mergeCell ref="D89:E89"/>
    <mergeCell ref="I89:J89"/>
    <mergeCell ref="K89:L89"/>
    <mergeCell ref="D90:E90"/>
    <mergeCell ref="I90:J90"/>
    <mergeCell ref="K90:L90"/>
    <mergeCell ref="D87:E87"/>
    <mergeCell ref="I87:J87"/>
    <mergeCell ref="K87:L87"/>
    <mergeCell ref="D88:E88"/>
    <mergeCell ref="I88:J88"/>
    <mergeCell ref="K88:L88"/>
    <mergeCell ref="D85:E85"/>
    <mergeCell ref="I85:J85"/>
    <mergeCell ref="K85:L85"/>
    <mergeCell ref="D86:E86"/>
    <mergeCell ref="I86:J86"/>
    <mergeCell ref="K86:L86"/>
    <mergeCell ref="I81:J81"/>
    <mergeCell ref="K81:L81"/>
    <mergeCell ref="D83:E83"/>
    <mergeCell ref="I83:J83"/>
    <mergeCell ref="K83:L83"/>
    <mergeCell ref="D84:E84"/>
    <mergeCell ref="I84:J84"/>
    <mergeCell ref="K84:L84"/>
    <mergeCell ref="K76:L76"/>
    <mergeCell ref="D77:E77"/>
    <mergeCell ref="I77:J77"/>
    <mergeCell ref="K77:L77"/>
    <mergeCell ref="D79:E79"/>
    <mergeCell ref="I79:J79"/>
    <mergeCell ref="K79:L79"/>
    <mergeCell ref="I74:J74"/>
    <mergeCell ref="K74:L74"/>
    <mergeCell ref="D75:E75"/>
    <mergeCell ref="I75:J75"/>
    <mergeCell ref="K75:L75"/>
    <mergeCell ref="D82:E82"/>
    <mergeCell ref="I82:J82"/>
    <mergeCell ref="K82:L82"/>
    <mergeCell ref="D76:E76"/>
    <mergeCell ref="I76:J76"/>
    <mergeCell ref="K67:L67"/>
    <mergeCell ref="B71:L71"/>
    <mergeCell ref="B72:B73"/>
    <mergeCell ref="C72:F72"/>
    <mergeCell ref="I73:J73"/>
    <mergeCell ref="K70:L70"/>
    <mergeCell ref="K73:L73"/>
    <mergeCell ref="K65:L65"/>
    <mergeCell ref="I72:J72"/>
    <mergeCell ref="K72:L72"/>
    <mergeCell ref="I69:J69"/>
    <mergeCell ref="K69:L69"/>
    <mergeCell ref="I68:J68"/>
    <mergeCell ref="K68:L68"/>
    <mergeCell ref="I70:J70"/>
    <mergeCell ref="I66:J66"/>
    <mergeCell ref="I67:J67"/>
    <mergeCell ref="K66:L66"/>
    <mergeCell ref="I60:J60"/>
    <mergeCell ref="K60:L60"/>
    <mergeCell ref="I61:J61"/>
    <mergeCell ref="K61:L61"/>
    <mergeCell ref="I63:J63"/>
    <mergeCell ref="K63:L63"/>
    <mergeCell ref="I64:J64"/>
    <mergeCell ref="K64:L64"/>
    <mergeCell ref="I65:J65"/>
    <mergeCell ref="I55:J55"/>
    <mergeCell ref="K55:L55"/>
    <mergeCell ref="I62:J62"/>
    <mergeCell ref="K62:L62"/>
    <mergeCell ref="I57:J57"/>
    <mergeCell ref="K57:L57"/>
    <mergeCell ref="I58:J58"/>
    <mergeCell ref="K58:L58"/>
    <mergeCell ref="I59:J59"/>
    <mergeCell ref="K59:L59"/>
    <mergeCell ref="I56:J56"/>
    <mergeCell ref="K56:L56"/>
    <mergeCell ref="I51:J51"/>
    <mergeCell ref="K51:L51"/>
    <mergeCell ref="I52:J52"/>
    <mergeCell ref="K52:L52"/>
    <mergeCell ref="I53:J53"/>
    <mergeCell ref="K53:L53"/>
    <mergeCell ref="I54:J54"/>
    <mergeCell ref="K54:L54"/>
    <mergeCell ref="B49:B50"/>
    <mergeCell ref="C49:F50"/>
    <mergeCell ref="I49:J49"/>
    <mergeCell ref="K49:L49"/>
    <mergeCell ref="I50:J50"/>
    <mergeCell ref="K50:L50"/>
    <mergeCell ref="C41:E41"/>
    <mergeCell ref="B48:L48"/>
    <mergeCell ref="I23:J23"/>
    <mergeCell ref="K23:L23"/>
    <mergeCell ref="B23:B24"/>
    <mergeCell ref="C23:E23"/>
    <mergeCell ref="K14:L14"/>
    <mergeCell ref="K15:L15"/>
    <mergeCell ref="F23:F24"/>
    <mergeCell ref="G23:H23"/>
    <mergeCell ref="K18:L18"/>
    <mergeCell ref="B22:L22"/>
    <mergeCell ref="K10:L10"/>
    <mergeCell ref="K11:L11"/>
    <mergeCell ref="B9:L9"/>
    <mergeCell ref="A6:M6"/>
    <mergeCell ref="A7:M7"/>
    <mergeCell ref="B8:C8"/>
    <mergeCell ref="D8:J8"/>
    <mergeCell ref="K8:L8"/>
  </mergeCells>
  <printOptions/>
  <pageMargins left="0.16" right="1.16" top="0.75" bottom="0.75" header="0.3" footer="0.3"/>
  <pageSetup horizontalDpi="600" verticalDpi="600" orientation="landscape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01"/>
  <sheetViews>
    <sheetView zoomScalePageLayoutView="0" workbookViewId="0" topLeftCell="C1">
      <selection activeCell="Q75" sqref="Q75"/>
    </sheetView>
  </sheetViews>
  <sheetFormatPr defaultColWidth="9.140625" defaultRowHeight="12.75"/>
  <cols>
    <col min="1" max="1" width="2.421875" style="9" hidden="1" customWidth="1"/>
    <col min="2" max="2" width="0.42578125" style="9" customWidth="1"/>
    <col min="3" max="3" width="5.421875" style="9" customWidth="1"/>
    <col min="4" max="4" width="20.28125" style="9" customWidth="1"/>
    <col min="5" max="5" width="17.28125" style="9" customWidth="1"/>
    <col min="6" max="6" width="8.7109375" style="9" customWidth="1"/>
    <col min="7" max="7" width="11.7109375" style="9" customWidth="1"/>
    <col min="8" max="8" width="14.8515625" style="9" customWidth="1"/>
    <col min="9" max="9" width="7.8515625" style="9" customWidth="1"/>
    <col min="10" max="10" width="14.00390625" style="9" customWidth="1"/>
    <col min="11" max="11" width="13.421875" style="9" customWidth="1"/>
    <col min="12" max="12" width="16.8515625" style="9" customWidth="1"/>
    <col min="13" max="13" width="0.2890625" style="9" hidden="1" customWidth="1"/>
    <col min="14" max="14" width="0" style="9" hidden="1" customWidth="1"/>
    <col min="15" max="16384" width="9.140625" style="9" customWidth="1"/>
  </cols>
  <sheetData>
    <row r="1" ht="9" customHeight="1">
      <c r="B1" s="10"/>
    </row>
    <row r="2" ht="11.25" hidden="1">
      <c r="B2" s="10"/>
    </row>
    <row r="3" ht="11.25" hidden="1">
      <c r="B3" s="10"/>
    </row>
    <row r="4" ht="11.25" hidden="1">
      <c r="B4" s="10"/>
    </row>
    <row r="5" ht="11.25" hidden="1">
      <c r="B5" s="10"/>
    </row>
    <row r="6" spans="1:13" ht="12" thickBot="1">
      <c r="A6" s="1431" t="s">
        <v>0</v>
      </c>
      <c r="B6" s="1431"/>
      <c r="C6" s="1431"/>
      <c r="D6" s="1431"/>
      <c r="E6" s="1431"/>
      <c r="F6" s="1431"/>
      <c r="G6" s="1431"/>
      <c r="H6" s="1431"/>
      <c r="I6" s="1431"/>
      <c r="J6" s="1431"/>
      <c r="K6" s="1431"/>
      <c r="L6" s="1431"/>
      <c r="M6" s="1431"/>
    </row>
    <row r="7" spans="1:13" ht="12" thickBot="1">
      <c r="A7" s="1268" t="s">
        <v>1</v>
      </c>
      <c r="B7" s="1432"/>
      <c r="C7" s="1432"/>
      <c r="D7" s="1432"/>
      <c r="E7" s="1432"/>
      <c r="F7" s="1432"/>
      <c r="G7" s="1432"/>
      <c r="H7" s="1432"/>
      <c r="I7" s="1432"/>
      <c r="J7" s="1432"/>
      <c r="K7" s="1432"/>
      <c r="L7" s="1432"/>
      <c r="M7" s="1269"/>
    </row>
    <row r="8" spans="1:13" ht="12" thickBot="1">
      <c r="A8" s="1"/>
      <c r="B8" s="1268" t="s">
        <v>285</v>
      </c>
      <c r="C8" s="1269"/>
      <c r="D8" s="1268" t="s">
        <v>2</v>
      </c>
      <c r="E8" s="1432"/>
      <c r="F8" s="1432"/>
      <c r="G8" s="1432"/>
      <c r="H8" s="1432"/>
      <c r="I8" s="1432"/>
      <c r="J8" s="1269"/>
      <c r="K8" s="1433"/>
      <c r="L8" s="1434"/>
      <c r="M8" s="2"/>
    </row>
    <row r="9" spans="1:13" ht="12" thickBot="1">
      <c r="A9" s="11"/>
      <c r="B9" s="1372" t="s">
        <v>3</v>
      </c>
      <c r="C9" s="1373"/>
      <c r="D9" s="1435"/>
      <c r="E9" s="1435"/>
      <c r="F9" s="1435"/>
      <c r="G9" s="1435"/>
      <c r="H9" s="1373"/>
      <c r="I9" s="1373"/>
      <c r="J9" s="1373"/>
      <c r="K9" s="1373"/>
      <c r="L9" s="1436"/>
      <c r="M9" s="12"/>
    </row>
    <row r="10" spans="1:13" ht="12" thickBot="1">
      <c r="A10" s="11"/>
      <c r="B10" s="13" t="s">
        <v>4</v>
      </c>
      <c r="C10" s="14" t="s">
        <v>283</v>
      </c>
      <c r="D10" s="15"/>
      <c r="E10" s="16"/>
      <c r="F10" s="381" t="s">
        <v>388</v>
      </c>
      <c r="G10" s="382"/>
      <c r="H10" s="383">
        <v>16014</v>
      </c>
      <c r="I10" s="384">
        <v>626</v>
      </c>
      <c r="J10" s="20"/>
      <c r="K10" s="1427"/>
      <c r="L10" s="1428"/>
      <c r="M10" s="12"/>
    </row>
    <row r="11" spans="1:13" ht="11.25">
      <c r="A11" s="11"/>
      <c r="B11" s="21" t="s">
        <v>5</v>
      </c>
      <c r="C11" s="22" t="s">
        <v>284</v>
      </c>
      <c r="D11" s="23"/>
      <c r="E11" s="24"/>
      <c r="F11" s="25" t="s">
        <v>90</v>
      </c>
      <c r="G11" s="26"/>
      <c r="H11" s="27"/>
      <c r="I11" s="27"/>
      <c r="J11" s="27"/>
      <c r="K11" s="1364"/>
      <c r="L11" s="1382"/>
      <c r="M11" s="12"/>
    </row>
    <row r="12" spans="1:13" ht="11.25">
      <c r="A12" s="11"/>
      <c r="B12" s="29"/>
      <c r="C12" s="30"/>
      <c r="D12" s="23"/>
      <c r="E12" s="24"/>
      <c r="F12" s="31" t="s">
        <v>6</v>
      </c>
      <c r="G12" s="32"/>
      <c r="H12" s="32"/>
      <c r="I12" s="32"/>
      <c r="J12" s="32"/>
      <c r="K12" s="33"/>
      <c r="L12" s="34"/>
      <c r="M12" s="12"/>
    </row>
    <row r="13" spans="1:13" ht="12" thickBot="1">
      <c r="A13" s="11"/>
      <c r="B13" s="29"/>
      <c r="C13" s="30"/>
      <c r="D13" s="23"/>
      <c r="E13" s="24"/>
      <c r="F13" s="31" t="s">
        <v>7</v>
      </c>
      <c r="G13" s="32"/>
      <c r="H13" s="32"/>
      <c r="I13" s="32"/>
      <c r="J13" s="32"/>
      <c r="K13" s="35"/>
      <c r="L13" s="36"/>
      <c r="M13" s="12"/>
    </row>
    <row r="14" spans="1:13" ht="12" thickBot="1">
      <c r="A14" s="11"/>
      <c r="B14" s="37"/>
      <c r="C14" s="14"/>
      <c r="D14" s="38"/>
      <c r="E14" s="39"/>
      <c r="F14" s="40" t="s">
        <v>8</v>
      </c>
      <c r="G14" s="41"/>
      <c r="H14" s="41"/>
      <c r="I14" s="41"/>
      <c r="J14" s="41"/>
      <c r="K14" s="1429"/>
      <c r="L14" s="1430"/>
      <c r="M14" s="12"/>
    </row>
    <row r="15" spans="1:13" ht="12" thickBot="1">
      <c r="A15" s="11"/>
      <c r="B15" s="21" t="s">
        <v>9</v>
      </c>
      <c r="C15" s="42" t="s">
        <v>10</v>
      </c>
      <c r="D15" s="43"/>
      <c r="E15" s="44"/>
      <c r="F15" s="44"/>
      <c r="G15" s="45"/>
      <c r="H15" s="46"/>
      <c r="I15" s="46"/>
      <c r="J15" s="46"/>
      <c r="K15" s="1401"/>
      <c r="L15" s="1402"/>
      <c r="M15" s="12"/>
    </row>
    <row r="16" spans="1:13" ht="12" thickBot="1">
      <c r="A16" s="11"/>
      <c r="B16" s="29"/>
      <c r="C16" s="13" t="s">
        <v>11</v>
      </c>
      <c r="D16" s="22" t="s">
        <v>12</v>
      </c>
      <c r="E16" s="47"/>
      <c r="F16" s="48"/>
      <c r="G16" s="16"/>
      <c r="H16" s="16"/>
      <c r="I16" s="16"/>
      <c r="J16" s="16"/>
      <c r="K16" s="33"/>
      <c r="L16" s="34"/>
      <c r="M16" s="12"/>
    </row>
    <row r="17" spans="1:13" ht="12" thickBot="1">
      <c r="A17" s="11"/>
      <c r="B17" s="29"/>
      <c r="C17" s="49"/>
      <c r="D17" s="50"/>
      <c r="E17" s="16"/>
      <c r="F17" s="17"/>
      <c r="G17" s="16"/>
      <c r="H17" s="16"/>
      <c r="I17" s="16"/>
      <c r="J17" s="16"/>
      <c r="K17" s="51"/>
      <c r="L17" s="52"/>
      <c r="M17" s="12"/>
    </row>
    <row r="18" spans="1:13" ht="12" thickBot="1">
      <c r="A18" s="11"/>
      <c r="B18" s="29"/>
      <c r="C18" s="49"/>
      <c r="D18" s="50"/>
      <c r="E18" s="16"/>
      <c r="F18" s="17"/>
      <c r="G18" s="16"/>
      <c r="H18" s="16"/>
      <c r="I18" s="16"/>
      <c r="J18" s="16"/>
      <c r="K18" s="1401"/>
      <c r="L18" s="1402"/>
      <c r="M18" s="12"/>
    </row>
    <row r="19" spans="1:13" ht="12" thickBot="1">
      <c r="A19" s="11"/>
      <c r="B19" s="29"/>
      <c r="C19" s="49"/>
      <c r="D19" s="50"/>
      <c r="E19" s="16"/>
      <c r="F19" s="17"/>
      <c r="G19" s="16"/>
      <c r="H19" s="16"/>
      <c r="I19" s="16"/>
      <c r="J19" s="16"/>
      <c r="K19" s="33"/>
      <c r="L19" s="34"/>
      <c r="M19" s="12"/>
    </row>
    <row r="20" spans="1:13" ht="12" thickBot="1">
      <c r="A20" s="11"/>
      <c r="B20" s="29"/>
      <c r="C20" s="49"/>
      <c r="D20" s="50"/>
      <c r="E20" s="16"/>
      <c r="F20" s="17"/>
      <c r="G20" s="16"/>
      <c r="H20" s="16"/>
      <c r="I20" s="16"/>
      <c r="J20" s="16"/>
      <c r="K20" s="53"/>
      <c r="L20" s="54"/>
      <c r="M20" s="12"/>
    </row>
    <row r="21" spans="1:13" ht="12" thickBot="1">
      <c r="A21" s="11"/>
      <c r="B21" s="37"/>
      <c r="C21" s="55"/>
      <c r="D21" s="11"/>
      <c r="E21" s="56"/>
      <c r="F21" s="23"/>
      <c r="G21" s="47"/>
      <c r="H21" s="47"/>
      <c r="I21" s="47"/>
      <c r="J21" s="47"/>
      <c r="K21" s="57"/>
      <c r="L21" s="58"/>
      <c r="M21" s="12"/>
    </row>
    <row r="22" spans="1:14" ht="12" thickBot="1">
      <c r="A22" s="59"/>
      <c r="B22" s="1403" t="s">
        <v>13</v>
      </c>
      <c r="C22" s="1404"/>
      <c r="D22" s="1404"/>
      <c r="E22" s="1404"/>
      <c r="F22" s="1404"/>
      <c r="G22" s="1404"/>
      <c r="H22" s="1404"/>
      <c r="I22" s="1404"/>
      <c r="J22" s="1404"/>
      <c r="K22" s="1405"/>
      <c r="L22" s="1406"/>
      <c r="M22" s="60"/>
      <c r="N22" s="61"/>
    </row>
    <row r="23" spans="1:14" ht="51.75" customHeight="1" thickBot="1">
      <c r="A23" s="62"/>
      <c r="B23" s="1407" t="s">
        <v>82</v>
      </c>
      <c r="C23" s="1409" t="s">
        <v>14</v>
      </c>
      <c r="D23" s="1410"/>
      <c r="E23" s="1410"/>
      <c r="F23" s="1533" t="s">
        <v>359</v>
      </c>
      <c r="G23" s="1409" t="s">
        <v>318</v>
      </c>
      <c r="H23" s="1412"/>
      <c r="I23" s="1409" t="s">
        <v>325</v>
      </c>
      <c r="J23" s="1412"/>
      <c r="K23" s="1409" t="s">
        <v>330</v>
      </c>
      <c r="L23" s="1412"/>
      <c r="M23" s="60"/>
      <c r="N23" s="61"/>
    </row>
    <row r="24" spans="1:14" ht="45.75" thickBot="1">
      <c r="A24" s="62"/>
      <c r="B24" s="1408"/>
      <c r="C24" s="63" t="s">
        <v>15</v>
      </c>
      <c r="D24" s="64"/>
      <c r="E24" s="65" t="s">
        <v>16</v>
      </c>
      <c r="F24" s="1534"/>
      <c r="G24" s="68" t="s">
        <v>83</v>
      </c>
      <c r="H24" s="69" t="s">
        <v>81</v>
      </c>
      <c r="I24" s="68" t="s">
        <v>83</v>
      </c>
      <c r="J24" s="69" t="s">
        <v>81</v>
      </c>
      <c r="K24" s="68" t="s">
        <v>83</v>
      </c>
      <c r="L24" s="69" t="s">
        <v>81</v>
      </c>
      <c r="M24" s="60"/>
      <c r="N24" s="61"/>
    </row>
    <row r="25" spans="1:14" ht="12" thickBot="1">
      <c r="A25" s="59"/>
      <c r="B25" s="70">
        <v>1</v>
      </c>
      <c r="C25" s="385" t="s">
        <v>17</v>
      </c>
      <c r="D25" s="386"/>
      <c r="E25" s="73">
        <v>990</v>
      </c>
      <c r="F25" s="387">
        <v>990</v>
      </c>
      <c r="G25" s="75">
        <v>1</v>
      </c>
      <c r="H25" s="388">
        <f aca="true" t="shared" si="0" ref="H25:H33">F25*G25*12</f>
        <v>11880</v>
      </c>
      <c r="I25" s="389">
        <v>1</v>
      </c>
      <c r="J25" s="387">
        <f>F25*G25*12</f>
        <v>11880</v>
      </c>
      <c r="K25" s="389">
        <v>1</v>
      </c>
      <c r="L25" s="387">
        <f>F25*K25*12</f>
        <v>11880</v>
      </c>
      <c r="M25" s="60"/>
      <c r="N25" s="61"/>
    </row>
    <row r="26" spans="1:14" ht="12" thickBot="1">
      <c r="A26" s="59"/>
      <c r="B26" s="77"/>
      <c r="C26" s="99" t="s">
        <v>287</v>
      </c>
      <c r="D26" s="6"/>
      <c r="E26" s="80">
        <v>594</v>
      </c>
      <c r="F26" s="390">
        <v>594</v>
      </c>
      <c r="G26" s="82">
        <v>2</v>
      </c>
      <c r="H26" s="391">
        <f t="shared" si="0"/>
        <v>14256</v>
      </c>
      <c r="I26" s="84">
        <v>2</v>
      </c>
      <c r="J26" s="390">
        <f aca="true" t="shared" si="1" ref="J26:J33">F26*I26*12</f>
        <v>14256</v>
      </c>
      <c r="K26" s="84">
        <v>2</v>
      </c>
      <c r="L26" s="387">
        <f aca="true" t="shared" si="2" ref="L26:L40">F26*K26*12</f>
        <v>14256</v>
      </c>
      <c r="M26" s="60"/>
      <c r="N26" s="61"/>
    </row>
    <row r="27" spans="1:14" ht="12" thickBot="1">
      <c r="A27" s="59"/>
      <c r="B27" s="77"/>
      <c r="C27" s="99" t="s">
        <v>395</v>
      </c>
      <c r="D27" s="6"/>
      <c r="E27" s="80">
        <v>9.5</v>
      </c>
      <c r="F27" s="392">
        <v>471.87</v>
      </c>
      <c r="G27" s="82">
        <v>1</v>
      </c>
      <c r="H27" s="391">
        <f>F27*G27*12</f>
        <v>5662.4400000000005</v>
      </c>
      <c r="I27" s="84">
        <v>1</v>
      </c>
      <c r="J27" s="390">
        <f t="shared" si="1"/>
        <v>5662.4400000000005</v>
      </c>
      <c r="K27" s="84">
        <v>1</v>
      </c>
      <c r="L27" s="387">
        <f t="shared" si="2"/>
        <v>5662.4400000000005</v>
      </c>
      <c r="M27" s="60"/>
      <c r="N27" s="61"/>
    </row>
    <row r="28" spans="1:14" ht="12" thickBot="1">
      <c r="A28" s="59"/>
      <c r="B28" s="77"/>
      <c r="C28" s="99" t="s">
        <v>396</v>
      </c>
      <c r="D28" s="6"/>
      <c r="E28" s="80">
        <v>9.5</v>
      </c>
      <c r="F28" s="390">
        <v>471.87</v>
      </c>
      <c r="G28" s="82">
        <v>1</v>
      </c>
      <c r="H28" s="391">
        <f t="shared" si="0"/>
        <v>5662.4400000000005</v>
      </c>
      <c r="I28" s="84">
        <v>1</v>
      </c>
      <c r="J28" s="390">
        <f t="shared" si="1"/>
        <v>5662.4400000000005</v>
      </c>
      <c r="K28" s="84">
        <v>1</v>
      </c>
      <c r="L28" s="387">
        <f t="shared" si="2"/>
        <v>5662.4400000000005</v>
      </c>
      <c r="M28" s="60"/>
      <c r="N28" s="61"/>
    </row>
    <row r="29" spans="1:14" ht="12" thickBot="1">
      <c r="A29" s="59"/>
      <c r="B29" s="77"/>
      <c r="C29" s="85" t="s">
        <v>397</v>
      </c>
      <c r="D29" s="393"/>
      <c r="E29" s="80">
        <v>8</v>
      </c>
      <c r="F29" s="394">
        <v>401.8</v>
      </c>
      <c r="G29" s="395">
        <v>1</v>
      </c>
      <c r="H29" s="391">
        <f t="shared" si="0"/>
        <v>4821.6</v>
      </c>
      <c r="I29" s="397">
        <v>1</v>
      </c>
      <c r="J29" s="398">
        <f t="shared" si="1"/>
        <v>4821.6</v>
      </c>
      <c r="K29" s="397">
        <v>1</v>
      </c>
      <c r="L29" s="387">
        <f t="shared" si="2"/>
        <v>4821.6</v>
      </c>
      <c r="M29" s="60"/>
      <c r="N29" s="61"/>
    </row>
    <row r="30" spans="1:14" ht="12" thickBot="1">
      <c r="A30" s="59"/>
      <c r="B30" s="77"/>
      <c r="C30" s="94" t="s">
        <v>398</v>
      </c>
      <c r="D30" s="399"/>
      <c r="E30" s="80">
        <v>6</v>
      </c>
      <c r="F30" s="400">
        <v>263.09</v>
      </c>
      <c r="G30" s="401">
        <v>1</v>
      </c>
      <c r="H30" s="391">
        <f t="shared" si="0"/>
        <v>3157.08</v>
      </c>
      <c r="I30" s="402">
        <v>1</v>
      </c>
      <c r="J30" s="403">
        <f t="shared" si="1"/>
        <v>3157.08</v>
      </c>
      <c r="K30" s="402">
        <v>1</v>
      </c>
      <c r="L30" s="387">
        <f t="shared" si="2"/>
        <v>3157.08</v>
      </c>
      <c r="M30" s="60"/>
      <c r="N30" s="61"/>
    </row>
    <row r="31" spans="1:14" ht="12" thickBot="1">
      <c r="A31" s="59"/>
      <c r="B31" s="77"/>
      <c r="C31" s="99" t="s">
        <v>399</v>
      </c>
      <c r="D31" s="79"/>
      <c r="E31" s="80">
        <v>7.5</v>
      </c>
      <c r="F31" s="404">
        <v>378.92</v>
      </c>
      <c r="G31" s="95">
        <v>1</v>
      </c>
      <c r="H31" s="391">
        <f t="shared" si="0"/>
        <v>4547.04</v>
      </c>
      <c r="I31" s="405">
        <v>1</v>
      </c>
      <c r="J31" s="406">
        <f t="shared" si="1"/>
        <v>4547.04</v>
      </c>
      <c r="K31" s="405">
        <v>1</v>
      </c>
      <c r="L31" s="387">
        <f t="shared" si="2"/>
        <v>4547.04</v>
      </c>
      <c r="M31" s="60"/>
      <c r="N31" s="61"/>
    </row>
    <row r="32" spans="1:14" ht="12" thickBot="1">
      <c r="A32" s="59"/>
      <c r="B32" s="77"/>
      <c r="C32" s="407" t="s">
        <v>400</v>
      </c>
      <c r="D32" s="6"/>
      <c r="E32" s="80">
        <v>7</v>
      </c>
      <c r="F32" s="404">
        <v>356.04</v>
      </c>
      <c r="G32" s="95">
        <v>1</v>
      </c>
      <c r="H32" s="391">
        <f t="shared" si="0"/>
        <v>4272.4800000000005</v>
      </c>
      <c r="I32" s="405">
        <v>1</v>
      </c>
      <c r="J32" s="406">
        <f t="shared" si="1"/>
        <v>4272.4800000000005</v>
      </c>
      <c r="K32" s="405">
        <v>1</v>
      </c>
      <c r="L32" s="387">
        <f t="shared" si="2"/>
        <v>4272.4800000000005</v>
      </c>
      <c r="M32" s="60"/>
      <c r="N32" s="61"/>
    </row>
    <row r="33" spans="1:14" ht="12" thickBot="1">
      <c r="A33" s="59"/>
      <c r="B33" s="77"/>
      <c r="C33" s="409" t="s">
        <v>401</v>
      </c>
      <c r="D33" s="410"/>
      <c r="E33" s="80">
        <v>7</v>
      </c>
      <c r="F33" s="411">
        <v>356.04</v>
      </c>
      <c r="G33" s="95">
        <v>1</v>
      </c>
      <c r="H33" s="391">
        <f t="shared" si="0"/>
        <v>4272.4800000000005</v>
      </c>
      <c r="I33" s="405">
        <v>1</v>
      </c>
      <c r="J33" s="406">
        <f t="shared" si="1"/>
        <v>4272.4800000000005</v>
      </c>
      <c r="K33" s="405">
        <v>1</v>
      </c>
      <c r="L33" s="387">
        <f t="shared" si="2"/>
        <v>4272.4800000000005</v>
      </c>
      <c r="M33" s="60"/>
      <c r="N33" s="61"/>
    </row>
    <row r="34" spans="1:14" ht="12" thickBot="1">
      <c r="A34" s="59"/>
      <c r="B34" s="77"/>
      <c r="C34" s="412"/>
      <c r="D34" s="410"/>
      <c r="E34" s="80"/>
      <c r="F34" s="413"/>
      <c r="G34" s="112"/>
      <c r="H34" s="391">
        <v>0</v>
      </c>
      <c r="I34" s="112"/>
      <c r="J34" s="118">
        <f>F34*8*12</f>
        <v>0</v>
      </c>
      <c r="K34" s="112"/>
      <c r="L34" s="387">
        <f>F34*8*12</f>
        <v>0</v>
      </c>
      <c r="M34" s="60"/>
      <c r="N34" s="61"/>
    </row>
    <row r="35" spans="1:14" ht="12" thickBot="1">
      <c r="A35" s="59"/>
      <c r="B35" s="77"/>
      <c r="C35" s="414" t="s">
        <v>383</v>
      </c>
      <c r="D35" s="79"/>
      <c r="E35" s="80"/>
      <c r="F35" s="102"/>
      <c r="G35" s="112"/>
      <c r="H35" s="408">
        <v>100</v>
      </c>
      <c r="I35" s="112"/>
      <c r="J35" s="118">
        <v>100</v>
      </c>
      <c r="K35" s="112"/>
      <c r="L35" s="387">
        <v>100</v>
      </c>
      <c r="M35" s="60"/>
      <c r="N35" s="61"/>
    </row>
    <row r="36" spans="1:14" ht="12" thickBot="1">
      <c r="A36" s="59"/>
      <c r="B36" s="77"/>
      <c r="C36" s="99" t="s">
        <v>404</v>
      </c>
      <c r="D36" s="79"/>
      <c r="E36" s="80">
        <v>7</v>
      </c>
      <c r="F36" s="102">
        <v>326.04</v>
      </c>
      <c r="G36" s="112"/>
      <c r="H36" s="415">
        <f>E36*G36*32.6*12</f>
        <v>0</v>
      </c>
      <c r="I36" s="112">
        <v>1</v>
      </c>
      <c r="J36" s="118">
        <f>F36*I36*12</f>
        <v>3912.4800000000005</v>
      </c>
      <c r="K36" s="112">
        <v>1</v>
      </c>
      <c r="L36" s="387">
        <f t="shared" si="2"/>
        <v>3912.4800000000005</v>
      </c>
      <c r="M36" s="60"/>
      <c r="N36" s="61"/>
    </row>
    <row r="37" spans="1:14" ht="12" thickBot="1">
      <c r="A37" s="59"/>
      <c r="B37" s="77"/>
      <c r="C37" s="78"/>
      <c r="D37" s="79"/>
      <c r="E37" s="93"/>
      <c r="F37" s="102"/>
      <c r="G37" s="112"/>
      <c r="H37" s="415"/>
      <c r="I37" s="112"/>
      <c r="J37" s="118"/>
      <c r="K37" s="112"/>
      <c r="L37" s="387">
        <f t="shared" si="2"/>
        <v>0</v>
      </c>
      <c r="M37" s="60"/>
      <c r="N37" s="61"/>
    </row>
    <row r="38" spans="1:14" ht="12" thickBot="1">
      <c r="A38" s="59"/>
      <c r="B38" s="77"/>
      <c r="C38" s="78"/>
      <c r="D38" s="79"/>
      <c r="E38" s="93"/>
      <c r="F38" s="102"/>
      <c r="G38" s="112"/>
      <c r="H38" s="415"/>
      <c r="I38" s="112"/>
      <c r="J38" s="118"/>
      <c r="K38" s="112"/>
      <c r="L38" s="387">
        <f t="shared" si="2"/>
        <v>0</v>
      </c>
      <c r="M38" s="60"/>
      <c r="N38" s="61"/>
    </row>
    <row r="39" spans="1:14" ht="12" thickBot="1">
      <c r="A39" s="59"/>
      <c r="B39" s="77"/>
      <c r="C39" s="78"/>
      <c r="D39" s="79"/>
      <c r="E39" s="93"/>
      <c r="F39" s="102"/>
      <c r="G39" s="112"/>
      <c r="H39" s="415"/>
      <c r="I39" s="112"/>
      <c r="J39" s="118"/>
      <c r="K39" s="112"/>
      <c r="L39" s="387">
        <f t="shared" si="2"/>
        <v>0</v>
      </c>
      <c r="M39" s="60"/>
      <c r="N39" s="1229">
        <f>H27+H28+H29+H30+H31+H32+H33+H34+H35</f>
        <v>32495.56</v>
      </c>
    </row>
    <row r="40" spans="1:14" ht="12" thickBot="1">
      <c r="A40" s="59"/>
      <c r="B40" s="77"/>
      <c r="C40" s="78"/>
      <c r="D40" s="79"/>
      <c r="E40" s="93"/>
      <c r="F40" s="102"/>
      <c r="G40" s="112"/>
      <c r="H40" s="415"/>
      <c r="I40" s="112"/>
      <c r="J40" s="118"/>
      <c r="K40" s="112"/>
      <c r="L40" s="387">
        <f t="shared" si="2"/>
        <v>0</v>
      </c>
      <c r="M40" s="60"/>
      <c r="N40" s="61"/>
    </row>
    <row r="41" spans="1:13" ht="13.5" customHeight="1" thickBot="1">
      <c r="A41" s="11"/>
      <c r="B41" s="135">
        <v>2</v>
      </c>
      <c r="C41" s="1413" t="s">
        <v>20</v>
      </c>
      <c r="D41" s="1414"/>
      <c r="E41" s="1415"/>
      <c r="F41" s="136"/>
      <c r="G41" s="137">
        <f aca="true" t="shared" si="3" ref="G41:L41">SUM(G25:G40)</f>
        <v>10</v>
      </c>
      <c r="H41" s="416">
        <f>SUM(H25:H35)</f>
        <v>58631.56000000001</v>
      </c>
      <c r="I41" s="137">
        <f t="shared" si="3"/>
        <v>11</v>
      </c>
      <c r="J41" s="417">
        <f t="shared" si="3"/>
        <v>62544.040000000015</v>
      </c>
      <c r="K41" s="137">
        <f t="shared" si="3"/>
        <v>11</v>
      </c>
      <c r="L41" s="418">
        <f t="shared" si="3"/>
        <v>62544.040000000015</v>
      </c>
      <c r="M41" s="12"/>
    </row>
    <row r="42" spans="1:13" ht="12" thickBot="1">
      <c r="A42" s="1"/>
      <c r="B42" s="141">
        <v>3</v>
      </c>
      <c r="C42" s="142" t="s">
        <v>21</v>
      </c>
      <c r="D42" s="143"/>
      <c r="E42" s="143"/>
      <c r="F42" s="144"/>
      <c r="G42" s="46"/>
      <c r="H42" s="419"/>
      <c r="I42" s="46"/>
      <c r="J42" s="146"/>
      <c r="K42" s="46"/>
      <c r="L42" s="146"/>
      <c r="M42" s="2"/>
    </row>
    <row r="43" spans="1:13" ht="12" thickBot="1">
      <c r="A43" s="11"/>
      <c r="B43" s="147">
        <v>4</v>
      </c>
      <c r="C43" s="148" t="s">
        <v>22</v>
      </c>
      <c r="D43" s="149"/>
      <c r="E43" s="149"/>
      <c r="F43" s="150"/>
      <c r="G43" s="151" t="s">
        <v>23</v>
      </c>
      <c r="H43" s="420">
        <f>H81</f>
        <v>7000</v>
      </c>
      <c r="I43" s="153" t="s">
        <v>23</v>
      </c>
      <c r="J43" s="154">
        <f>I81</f>
        <v>9000</v>
      </c>
      <c r="K43" s="153" t="s">
        <v>23</v>
      </c>
      <c r="L43" s="154">
        <f>K81</f>
        <v>10000</v>
      </c>
      <c r="M43" s="12"/>
    </row>
    <row r="44" spans="1:13" ht="12" thickBot="1">
      <c r="A44" s="11"/>
      <c r="B44" s="147">
        <v>5</v>
      </c>
      <c r="C44" s="148" t="s">
        <v>24</v>
      </c>
      <c r="D44" s="149"/>
      <c r="E44" s="149"/>
      <c r="F44" s="155"/>
      <c r="G44" s="151" t="s">
        <v>23</v>
      </c>
      <c r="H44" s="420">
        <f>H149</f>
        <v>0</v>
      </c>
      <c r="I44" s="153" t="s">
        <v>23</v>
      </c>
      <c r="J44" s="154">
        <f>I149</f>
        <v>0</v>
      </c>
      <c r="K44" s="153" t="s">
        <v>23</v>
      </c>
      <c r="L44" s="154">
        <f>K149</f>
        <v>0</v>
      </c>
      <c r="M44" s="12"/>
    </row>
    <row r="45" spans="1:13" ht="12" thickBot="1">
      <c r="A45" s="11"/>
      <c r="B45" s="147">
        <v>6</v>
      </c>
      <c r="C45" s="148" t="s">
        <v>25</v>
      </c>
      <c r="D45" s="149"/>
      <c r="E45" s="149"/>
      <c r="F45" s="155"/>
      <c r="G45" s="156"/>
      <c r="H45" s="421">
        <f>H157</f>
        <v>3000</v>
      </c>
      <c r="I45" s="158"/>
      <c r="J45" s="154">
        <f>I157</f>
        <v>4000</v>
      </c>
      <c r="K45" s="158"/>
      <c r="L45" s="154">
        <f>K157</f>
        <v>4000</v>
      </c>
      <c r="M45" s="12"/>
    </row>
    <row r="46" spans="1:13" ht="12" thickBot="1">
      <c r="A46" s="11"/>
      <c r="B46" s="147">
        <v>7</v>
      </c>
      <c r="C46" s="148" t="s">
        <v>89</v>
      </c>
      <c r="D46" s="149"/>
      <c r="E46" s="149"/>
      <c r="F46" s="159"/>
      <c r="G46" s="156" t="s">
        <v>23</v>
      </c>
      <c r="H46" s="421">
        <f>H172</f>
        <v>0</v>
      </c>
      <c r="I46" s="158" t="s">
        <v>23</v>
      </c>
      <c r="J46" s="154">
        <f>I172</f>
        <v>0</v>
      </c>
      <c r="K46" s="158" t="s">
        <v>23</v>
      </c>
      <c r="L46" s="154">
        <f>K172</f>
        <v>0</v>
      </c>
      <c r="M46" s="12"/>
    </row>
    <row r="47" spans="1:13" ht="12" thickBot="1">
      <c r="A47" s="14"/>
      <c r="B47" s="160">
        <v>8</v>
      </c>
      <c r="C47" s="161" t="s">
        <v>26</v>
      </c>
      <c r="D47" s="143"/>
      <c r="E47" s="143"/>
      <c r="F47" s="162"/>
      <c r="G47" s="163"/>
      <c r="H47" s="422">
        <f>H43+H44+H45+H46+H74</f>
        <v>71563.138</v>
      </c>
      <c r="I47" s="163"/>
      <c r="J47" s="423">
        <f>I74+J43+J44+J45+J46</f>
        <v>78671.24200000001</v>
      </c>
      <c r="K47" s="424"/>
      <c r="L47" s="423">
        <f>L43+L44+L45+L46+K74</f>
        <v>79671.24200000001</v>
      </c>
      <c r="M47" s="39"/>
    </row>
    <row r="48" spans="1:13" ht="12" thickBot="1">
      <c r="A48" s="11"/>
      <c r="B48" s="1416" t="s">
        <v>27</v>
      </c>
      <c r="C48" s="1417"/>
      <c r="D48" s="1417"/>
      <c r="E48" s="1417"/>
      <c r="F48" s="1417"/>
      <c r="G48" s="1417"/>
      <c r="H48" s="1417"/>
      <c r="I48" s="1417"/>
      <c r="J48" s="1417"/>
      <c r="K48" s="1417"/>
      <c r="L48" s="1417"/>
      <c r="M48" s="166"/>
    </row>
    <row r="49" spans="1:14" ht="23.25" thickBot="1">
      <c r="A49" s="59"/>
      <c r="B49" s="1407" t="s">
        <v>28</v>
      </c>
      <c r="C49" s="1418" t="s">
        <v>29</v>
      </c>
      <c r="D49" s="1419"/>
      <c r="E49" s="1419"/>
      <c r="F49" s="1420"/>
      <c r="G49" s="425" t="s">
        <v>332</v>
      </c>
      <c r="H49" s="168" t="s">
        <v>328</v>
      </c>
      <c r="I49" s="1379" t="s">
        <v>324</v>
      </c>
      <c r="J49" s="1380"/>
      <c r="K49" s="1379" t="s">
        <v>329</v>
      </c>
      <c r="L49" s="1381"/>
      <c r="M49" s="169"/>
      <c r="N49" s="61"/>
    </row>
    <row r="50" spans="1:14" ht="13.5" customHeight="1" thickBot="1">
      <c r="A50" s="59"/>
      <c r="B50" s="1408"/>
      <c r="C50" s="1421"/>
      <c r="D50" s="1422"/>
      <c r="E50" s="1422"/>
      <c r="F50" s="1423"/>
      <c r="G50" s="426" t="s">
        <v>366</v>
      </c>
      <c r="H50" s="173" t="s">
        <v>30</v>
      </c>
      <c r="I50" s="1424" t="s">
        <v>31</v>
      </c>
      <c r="J50" s="1425"/>
      <c r="K50" s="1424" t="s">
        <v>31</v>
      </c>
      <c r="L50" s="1426"/>
      <c r="M50" s="174"/>
      <c r="N50" s="61"/>
    </row>
    <row r="51" spans="1:14" ht="12" thickBot="1">
      <c r="A51" s="59"/>
      <c r="B51" s="70">
        <v>9</v>
      </c>
      <c r="C51" s="175" t="s">
        <v>32</v>
      </c>
      <c r="D51" s="176"/>
      <c r="E51" s="176"/>
      <c r="F51" s="177"/>
      <c r="G51" s="427"/>
      <c r="H51" s="178"/>
      <c r="I51" s="1395"/>
      <c r="J51" s="1396"/>
      <c r="K51" s="1395"/>
      <c r="L51" s="1397"/>
      <c r="M51" s="169"/>
      <c r="N51" s="61"/>
    </row>
    <row r="52" spans="1:14" ht="12" thickBot="1">
      <c r="A52" s="59"/>
      <c r="B52" s="179">
        <v>10</v>
      </c>
      <c r="C52" s="180" t="s">
        <v>405</v>
      </c>
      <c r="D52" s="181"/>
      <c r="E52" s="181"/>
      <c r="F52" s="182"/>
      <c r="G52" s="428"/>
      <c r="H52" s="183"/>
      <c r="I52" s="1389"/>
      <c r="J52" s="1390"/>
      <c r="K52" s="1389"/>
      <c r="L52" s="1391"/>
      <c r="M52" s="169"/>
      <c r="N52" s="61"/>
    </row>
    <row r="53" spans="1:14" ht="11.25">
      <c r="A53" s="59"/>
      <c r="B53" s="77"/>
      <c r="C53" s="184"/>
      <c r="D53" s="184"/>
      <c r="E53" s="184"/>
      <c r="F53" s="185"/>
      <c r="G53" s="429"/>
      <c r="H53" s="187"/>
      <c r="I53" s="1383"/>
      <c r="J53" s="1384"/>
      <c r="K53" s="1383"/>
      <c r="L53" s="1385"/>
      <c r="M53" s="169"/>
      <c r="N53" s="61"/>
    </row>
    <row r="54" spans="1:14" ht="11.25">
      <c r="A54" s="59"/>
      <c r="B54" s="77"/>
      <c r="C54" s="78"/>
      <c r="D54" s="184"/>
      <c r="E54" s="184"/>
      <c r="F54" s="185"/>
      <c r="G54" s="430"/>
      <c r="H54" s="189"/>
      <c r="I54" s="1369"/>
      <c r="J54" s="1370"/>
      <c r="K54" s="1369"/>
      <c r="L54" s="1371"/>
      <c r="M54" s="169"/>
      <c r="N54" s="61"/>
    </row>
    <row r="55" spans="1:14" ht="11.25">
      <c r="A55" s="59"/>
      <c r="B55" s="77"/>
      <c r="C55" s="78"/>
      <c r="D55" s="184"/>
      <c r="E55" s="184"/>
      <c r="F55" s="185"/>
      <c r="G55" s="430"/>
      <c r="H55" s="189"/>
      <c r="I55" s="1369"/>
      <c r="J55" s="1370"/>
      <c r="K55" s="1369"/>
      <c r="L55" s="1371"/>
      <c r="M55" s="169"/>
      <c r="N55" s="61"/>
    </row>
    <row r="56" spans="1:14" ht="12" thickBot="1">
      <c r="A56" s="59"/>
      <c r="B56" s="190"/>
      <c r="C56" s="129"/>
      <c r="D56" s="191"/>
      <c r="E56" s="191"/>
      <c r="F56" s="192"/>
      <c r="G56" s="431"/>
      <c r="H56" s="194"/>
      <c r="I56" s="1358"/>
      <c r="J56" s="1359"/>
      <c r="K56" s="1358"/>
      <c r="L56" s="1360"/>
      <c r="M56" s="169"/>
      <c r="N56" s="61"/>
    </row>
    <row r="57" spans="1:14" ht="11.25">
      <c r="A57" s="59"/>
      <c r="B57" s="77">
        <v>11</v>
      </c>
      <c r="C57" s="195" t="s">
        <v>33</v>
      </c>
      <c r="D57" s="71"/>
      <c r="E57" s="71"/>
      <c r="F57" s="196"/>
      <c r="G57" s="432">
        <v>66981</v>
      </c>
      <c r="H57" s="433">
        <f>H47</f>
        <v>71563.138</v>
      </c>
      <c r="I57" s="1500">
        <f>J47</f>
        <v>78671.24200000001</v>
      </c>
      <c r="J57" s="1501"/>
      <c r="K57" s="1500">
        <f>L47</f>
        <v>79671.24200000001</v>
      </c>
      <c r="L57" s="1528"/>
      <c r="M57" s="169"/>
      <c r="N57" s="61"/>
    </row>
    <row r="58" spans="1:14" ht="11.25">
      <c r="A58" s="59"/>
      <c r="B58" s="77">
        <v>12</v>
      </c>
      <c r="C58" s="199" t="s">
        <v>34</v>
      </c>
      <c r="D58" s="184"/>
      <c r="E58" s="184"/>
      <c r="F58" s="185"/>
      <c r="G58" s="430"/>
      <c r="H58" s="189"/>
      <c r="I58" s="1369"/>
      <c r="J58" s="1370"/>
      <c r="K58" s="1369"/>
      <c r="L58" s="1371"/>
      <c r="M58" s="169"/>
      <c r="N58" s="61"/>
    </row>
    <row r="59" spans="1:14" ht="12" thickBot="1">
      <c r="A59" s="59"/>
      <c r="B59" s="77">
        <v>13</v>
      </c>
      <c r="C59" s="200" t="s">
        <v>35</v>
      </c>
      <c r="D59" s="201"/>
      <c r="E59" s="201"/>
      <c r="F59" s="169"/>
      <c r="G59" s="434"/>
      <c r="H59" s="203"/>
      <c r="I59" s="1392"/>
      <c r="J59" s="1393"/>
      <c r="K59" s="1392"/>
      <c r="L59" s="1394"/>
      <c r="M59" s="169"/>
      <c r="N59" s="61"/>
    </row>
    <row r="60" spans="1:14" ht="12" thickBot="1">
      <c r="A60" s="59"/>
      <c r="B60" s="179">
        <v>14</v>
      </c>
      <c r="C60" s="204" t="s">
        <v>406</v>
      </c>
      <c r="D60" s="181"/>
      <c r="E60" s="181"/>
      <c r="F60" s="182"/>
      <c r="G60" s="435"/>
      <c r="H60" s="206">
        <v>0</v>
      </c>
      <c r="I60" s="1389"/>
      <c r="J60" s="1390"/>
      <c r="K60" s="1389"/>
      <c r="L60" s="1391"/>
      <c r="M60" s="169"/>
      <c r="N60" s="61"/>
    </row>
    <row r="61" spans="1:14" ht="11.25">
      <c r="A61" s="59"/>
      <c r="B61" s="77"/>
      <c r="C61" s="59"/>
      <c r="D61" s="201"/>
      <c r="E61" s="201"/>
      <c r="F61" s="169"/>
      <c r="G61" s="436"/>
      <c r="H61" s="208"/>
      <c r="I61" s="1383"/>
      <c r="J61" s="1384"/>
      <c r="K61" s="1383"/>
      <c r="L61" s="1385"/>
      <c r="M61" s="169"/>
      <c r="N61" s="61"/>
    </row>
    <row r="62" spans="1:14" ht="11.25">
      <c r="A62" s="59"/>
      <c r="B62" s="77"/>
      <c r="C62" s="209"/>
      <c r="D62" s="102"/>
      <c r="E62" s="102"/>
      <c r="F62" s="210"/>
      <c r="G62" s="437"/>
      <c r="H62" s="212"/>
      <c r="I62" s="1369"/>
      <c r="J62" s="1370"/>
      <c r="K62" s="1369"/>
      <c r="L62" s="1371"/>
      <c r="M62" s="169"/>
      <c r="N62" s="61"/>
    </row>
    <row r="63" spans="1:14" ht="11.25">
      <c r="A63" s="59"/>
      <c r="B63" s="77"/>
      <c r="C63" s="209"/>
      <c r="D63" s="102"/>
      <c r="E63" s="102"/>
      <c r="F63" s="210"/>
      <c r="G63" s="437"/>
      <c r="H63" s="212"/>
      <c r="I63" s="1369"/>
      <c r="J63" s="1370"/>
      <c r="K63" s="1369"/>
      <c r="L63" s="1371"/>
      <c r="M63" s="169"/>
      <c r="N63" s="61"/>
    </row>
    <row r="64" spans="1:14" ht="12" thickBot="1">
      <c r="A64" s="59"/>
      <c r="B64" s="77"/>
      <c r="C64" s="209"/>
      <c r="D64" s="102"/>
      <c r="E64" s="102"/>
      <c r="F64" s="210"/>
      <c r="G64" s="437"/>
      <c r="H64" s="212"/>
      <c r="I64" s="1392"/>
      <c r="J64" s="1393"/>
      <c r="K64" s="1392"/>
      <c r="L64" s="1394"/>
      <c r="M64" s="169"/>
      <c r="N64" s="61"/>
    </row>
    <row r="65" spans="1:14" ht="12" thickBot="1">
      <c r="A65" s="59"/>
      <c r="B65" s="179">
        <v>15</v>
      </c>
      <c r="C65" s="204" t="s">
        <v>407</v>
      </c>
      <c r="D65" s="181"/>
      <c r="E65" s="181"/>
      <c r="F65" s="182"/>
      <c r="G65" s="435"/>
      <c r="H65" s="206"/>
      <c r="I65" s="1389"/>
      <c r="J65" s="1390"/>
      <c r="K65" s="1389"/>
      <c r="L65" s="1391"/>
      <c r="M65" s="169"/>
      <c r="N65" s="61"/>
    </row>
    <row r="66" spans="1:14" ht="11.25">
      <c r="A66" s="59"/>
      <c r="B66" s="77"/>
      <c r="C66" s="213"/>
      <c r="D66" s="184"/>
      <c r="E66" s="184"/>
      <c r="F66" s="185"/>
      <c r="G66" s="438"/>
      <c r="H66" s="215"/>
      <c r="I66" s="1383"/>
      <c r="J66" s="1384"/>
      <c r="K66" s="1383"/>
      <c r="L66" s="1385"/>
      <c r="M66" s="169"/>
      <c r="N66" s="61"/>
    </row>
    <row r="67" spans="1:14" ht="11.25">
      <c r="A67" s="59"/>
      <c r="B67" s="77"/>
      <c r="C67" s="199"/>
      <c r="D67" s="78"/>
      <c r="E67" s="78"/>
      <c r="F67" s="216"/>
      <c r="G67" s="439"/>
      <c r="H67" s="218"/>
      <c r="I67" s="1369"/>
      <c r="J67" s="1370"/>
      <c r="K67" s="1369"/>
      <c r="L67" s="1371"/>
      <c r="M67" s="169"/>
      <c r="N67" s="61"/>
    </row>
    <row r="68" spans="1:13" ht="11.25">
      <c r="A68" s="59"/>
      <c r="B68" s="77"/>
      <c r="C68" s="199"/>
      <c r="D68" s="78"/>
      <c r="E68" s="78"/>
      <c r="F68" s="216"/>
      <c r="G68" s="439"/>
      <c r="H68" s="218"/>
      <c r="I68" s="1369"/>
      <c r="J68" s="1370"/>
      <c r="K68" s="1369"/>
      <c r="L68" s="1371"/>
      <c r="M68" s="219"/>
    </row>
    <row r="69" spans="1:14" ht="12" thickBot="1">
      <c r="A69" s="59"/>
      <c r="B69" s="77"/>
      <c r="C69" s="220"/>
      <c r="D69" s="191"/>
      <c r="E69" s="191"/>
      <c r="F69" s="192"/>
      <c r="G69" s="440"/>
      <c r="H69" s="222"/>
      <c r="I69" s="1358"/>
      <c r="J69" s="1359"/>
      <c r="K69" s="1358"/>
      <c r="L69" s="1360"/>
      <c r="M69" s="169"/>
      <c r="N69" s="61"/>
    </row>
    <row r="70" spans="1:13" ht="12" thickBot="1">
      <c r="A70" s="11"/>
      <c r="B70" s="135">
        <v>16</v>
      </c>
      <c r="C70" s="137" t="s">
        <v>36</v>
      </c>
      <c r="D70" s="223"/>
      <c r="E70" s="223"/>
      <c r="F70" s="224"/>
      <c r="G70" s="441">
        <f>SUM(G51:G60)</f>
        <v>66981</v>
      </c>
      <c r="H70" s="442">
        <f>SUM(H51:H60)</f>
        <v>71563.138</v>
      </c>
      <c r="I70" s="1490">
        <f>SUM(I51:I60)</f>
        <v>78671.24200000001</v>
      </c>
      <c r="J70" s="1491"/>
      <c r="K70" s="1490">
        <f>SUM(K57:L69)</f>
        <v>79671.24200000001</v>
      </c>
      <c r="L70" s="1492"/>
      <c r="M70" s="219"/>
    </row>
    <row r="71" spans="1:13" ht="12" thickBot="1">
      <c r="A71" s="11"/>
      <c r="B71" s="1372" t="s">
        <v>37</v>
      </c>
      <c r="C71" s="1373"/>
      <c r="D71" s="1373"/>
      <c r="E71" s="1373"/>
      <c r="F71" s="1373"/>
      <c r="G71" s="1373"/>
      <c r="H71" s="1373"/>
      <c r="I71" s="1373"/>
      <c r="J71" s="1373"/>
      <c r="K71" s="1373"/>
      <c r="L71" s="1373"/>
      <c r="M71" s="219"/>
    </row>
    <row r="72" spans="1:13" ht="23.25" thickBot="1">
      <c r="A72" s="11"/>
      <c r="B72" s="1374" t="s">
        <v>28</v>
      </c>
      <c r="C72" s="1376" t="s">
        <v>38</v>
      </c>
      <c r="D72" s="1377"/>
      <c r="E72" s="1377"/>
      <c r="F72" s="1378"/>
      <c r="G72" s="167"/>
      <c r="H72" s="168" t="s">
        <v>328</v>
      </c>
      <c r="I72" s="1379" t="s">
        <v>324</v>
      </c>
      <c r="J72" s="1380"/>
      <c r="K72" s="1379" t="s">
        <v>329</v>
      </c>
      <c r="L72" s="1381"/>
      <c r="M72" s="219"/>
    </row>
    <row r="73" spans="1:13" ht="12" thickBot="1">
      <c r="A73" s="11"/>
      <c r="B73" s="1375"/>
      <c r="C73" s="21" t="s">
        <v>39</v>
      </c>
      <c r="D73" s="22" t="s">
        <v>40</v>
      </c>
      <c r="E73" s="47"/>
      <c r="F73" s="227"/>
      <c r="G73" s="443" t="s">
        <v>366</v>
      </c>
      <c r="H73" s="28" t="s">
        <v>41</v>
      </c>
      <c r="I73" s="1364" t="s">
        <v>42</v>
      </c>
      <c r="J73" s="1382"/>
      <c r="K73" s="1364" t="s">
        <v>42</v>
      </c>
      <c r="L73" s="1365"/>
      <c r="M73" s="219"/>
    </row>
    <row r="74" spans="1:13" ht="12" thickBot="1">
      <c r="A74" s="11"/>
      <c r="B74" s="135">
        <v>17</v>
      </c>
      <c r="C74" s="229" t="s">
        <v>43</v>
      </c>
      <c r="D74" s="230" t="s">
        <v>68</v>
      </c>
      <c r="E74" s="223"/>
      <c r="F74" s="224"/>
      <c r="G74" s="444">
        <v>57981</v>
      </c>
      <c r="H74" s="231">
        <f>SUM(H75:H79)</f>
        <v>61563.13800000001</v>
      </c>
      <c r="I74" s="1366">
        <f>SUM(I75:J79)</f>
        <v>65671.24200000001</v>
      </c>
      <c r="J74" s="1367"/>
      <c r="K74" s="1366">
        <f>K75+K79</f>
        <v>65671.24200000001</v>
      </c>
      <c r="L74" s="1368"/>
      <c r="M74" s="219"/>
    </row>
    <row r="75" spans="1:13" ht="11.25">
      <c r="A75" s="11"/>
      <c r="B75" s="29">
        <v>18</v>
      </c>
      <c r="C75" s="8" t="s">
        <v>155</v>
      </c>
      <c r="D75" s="1340" t="s">
        <v>85</v>
      </c>
      <c r="E75" s="1341"/>
      <c r="F75" s="166"/>
      <c r="G75" s="445"/>
      <c r="H75" s="233">
        <f>H41</f>
        <v>58631.56000000001</v>
      </c>
      <c r="I75" s="1342">
        <f>J41</f>
        <v>62544.040000000015</v>
      </c>
      <c r="J75" s="1343"/>
      <c r="K75" s="1342">
        <f>L41</f>
        <v>62544.040000000015</v>
      </c>
      <c r="L75" s="1343"/>
      <c r="M75" s="219"/>
    </row>
    <row r="76" spans="1:14" ht="12" thickBot="1">
      <c r="A76" s="59"/>
      <c r="B76" s="77">
        <v>20</v>
      </c>
      <c r="C76" s="234" t="s">
        <v>44</v>
      </c>
      <c r="D76" s="1352" t="s">
        <v>281</v>
      </c>
      <c r="E76" s="1353"/>
      <c r="F76" s="169"/>
      <c r="G76" s="437"/>
      <c r="H76" s="446"/>
      <c r="I76" s="1442"/>
      <c r="J76" s="1443"/>
      <c r="K76" s="1442"/>
      <c r="L76" s="1444"/>
      <c r="M76" s="169"/>
      <c r="N76" s="61"/>
    </row>
    <row r="77" spans="1:14" ht="12" thickBot="1">
      <c r="A77" s="59"/>
      <c r="B77" s="77">
        <v>21</v>
      </c>
      <c r="C77" s="236" t="s">
        <v>86</v>
      </c>
      <c r="D77" s="1335" t="s">
        <v>87</v>
      </c>
      <c r="E77" s="1336"/>
      <c r="F77" s="447"/>
      <c r="G77" s="435"/>
      <c r="H77" s="448"/>
      <c r="I77" s="1529">
        <f>H77*5%</f>
        <v>0</v>
      </c>
      <c r="J77" s="1530"/>
      <c r="K77" s="1529">
        <f>H77+I77</f>
        <v>0</v>
      </c>
      <c r="L77" s="1530"/>
      <c r="M77" s="169"/>
      <c r="N77" s="61"/>
    </row>
    <row r="78" spans="1:14" ht="12" thickBot="1">
      <c r="A78" s="59"/>
      <c r="B78" s="77"/>
      <c r="C78" s="236"/>
      <c r="D78" s="449"/>
      <c r="E78" s="237"/>
      <c r="F78" s="169"/>
      <c r="G78" s="450"/>
      <c r="H78" s="451"/>
      <c r="I78" s="241"/>
      <c r="J78" s="242"/>
      <c r="K78" s="241"/>
      <c r="L78" s="243"/>
      <c r="M78" s="169"/>
      <c r="N78" s="61"/>
    </row>
    <row r="79" spans="1:14" ht="12" thickBot="1">
      <c r="A79" s="59"/>
      <c r="B79" s="67">
        <v>22</v>
      </c>
      <c r="C79" s="244" t="s">
        <v>156</v>
      </c>
      <c r="D79" s="1531" t="s">
        <v>282</v>
      </c>
      <c r="E79" s="1532"/>
      <c r="F79" s="245"/>
      <c r="G79" s="452"/>
      <c r="H79" s="453">
        <f>H75*0.05</f>
        <v>2931.578000000001</v>
      </c>
      <c r="I79" s="1350">
        <f>(I75+I76+I77)*0.05</f>
        <v>3127.202000000001</v>
      </c>
      <c r="J79" s="1351"/>
      <c r="K79" s="1350">
        <f>K75*0.05</f>
        <v>3127.202000000001</v>
      </c>
      <c r="L79" s="1355"/>
      <c r="M79" s="169"/>
      <c r="N79" s="61"/>
    </row>
    <row r="80" spans="1:13" ht="12" thickBot="1">
      <c r="A80" s="11"/>
      <c r="B80" s="248"/>
      <c r="C80" s="249"/>
      <c r="D80" s="250"/>
      <c r="E80" s="251"/>
      <c r="F80" s="252"/>
      <c r="G80" s="253"/>
      <c r="H80" s="256"/>
      <c r="I80" s="255"/>
      <c r="J80" s="256"/>
      <c r="K80" s="255"/>
      <c r="L80" s="257"/>
      <c r="M80" s="219"/>
    </row>
    <row r="81" spans="1:13" ht="12" thickBot="1">
      <c r="A81" s="11"/>
      <c r="B81" s="258">
        <v>23</v>
      </c>
      <c r="C81" s="259" t="s">
        <v>45</v>
      </c>
      <c r="D81" s="260" t="s">
        <v>46</v>
      </c>
      <c r="E81" s="261"/>
      <c r="F81" s="224"/>
      <c r="G81" s="454">
        <f>G82+G85+G89+G96+G108+G117+G126+G128+G131+G138+G145+G132</f>
        <v>6000</v>
      </c>
      <c r="H81" s="455">
        <f>H82+H85+H89+H96+H108+H117+H126+H128+H131+H138+H145+H132</f>
        <v>7000</v>
      </c>
      <c r="I81" s="1366">
        <f>I82+I85+I89+I96+I108+I117+I128+I131+I138+I145+I132</f>
        <v>9000</v>
      </c>
      <c r="J81" s="1367"/>
      <c r="K81" s="1366">
        <f>K82+K85+K89+K96+K108+K117+K128+K131+K138+K145+K132</f>
        <v>10000</v>
      </c>
      <c r="L81" s="1367"/>
      <c r="M81" s="219"/>
    </row>
    <row r="82" spans="1:14" ht="11.25">
      <c r="A82" s="59"/>
      <c r="B82" s="264">
        <v>24</v>
      </c>
      <c r="C82" s="265" t="s">
        <v>47</v>
      </c>
      <c r="D82" s="1344" t="s">
        <v>157</v>
      </c>
      <c r="E82" s="1345"/>
      <c r="F82" s="266"/>
      <c r="G82" s="456">
        <f>SUM(G83:G84)</f>
        <v>2000</v>
      </c>
      <c r="H82" s="457">
        <f>H83+H84</f>
        <v>3000</v>
      </c>
      <c r="I82" s="1502">
        <f>I83+I84</f>
        <v>4000</v>
      </c>
      <c r="J82" s="1535"/>
      <c r="K82" s="1502">
        <f>K83+K84</f>
        <v>5000</v>
      </c>
      <c r="L82" s="1535"/>
      <c r="M82" s="169"/>
      <c r="N82" s="61"/>
    </row>
    <row r="83" spans="1:14" ht="11.25">
      <c r="A83" s="59"/>
      <c r="B83" s="269"/>
      <c r="C83" s="270" t="s">
        <v>123</v>
      </c>
      <c r="D83" s="1331" t="s">
        <v>158</v>
      </c>
      <c r="E83" s="1332"/>
      <c r="F83" s="271"/>
      <c r="G83" s="438"/>
      <c r="H83" s="458">
        <v>0</v>
      </c>
      <c r="I83" s="1505">
        <v>1000</v>
      </c>
      <c r="J83" s="1506"/>
      <c r="K83" s="1505">
        <v>1000</v>
      </c>
      <c r="L83" s="1506"/>
      <c r="M83" s="169"/>
      <c r="N83" s="61"/>
    </row>
    <row r="84" spans="1:14" ht="11.25">
      <c r="A84" s="59"/>
      <c r="B84" s="269"/>
      <c r="C84" s="270" t="s">
        <v>124</v>
      </c>
      <c r="D84" s="1331" t="s">
        <v>159</v>
      </c>
      <c r="E84" s="1332"/>
      <c r="F84" s="271"/>
      <c r="G84" s="438">
        <v>2000</v>
      </c>
      <c r="H84" s="459">
        <v>3000</v>
      </c>
      <c r="I84" s="1505">
        <v>3000</v>
      </c>
      <c r="J84" s="1506"/>
      <c r="K84" s="1505">
        <v>4000</v>
      </c>
      <c r="L84" s="1506"/>
      <c r="M84" s="169"/>
      <c r="N84" s="61"/>
    </row>
    <row r="85" spans="1:14" ht="11.25">
      <c r="A85" s="59"/>
      <c r="B85" s="273">
        <v>25</v>
      </c>
      <c r="C85" s="274" t="s">
        <v>48</v>
      </c>
      <c r="D85" s="1321" t="s">
        <v>49</v>
      </c>
      <c r="E85" s="1322"/>
      <c r="F85" s="275"/>
      <c r="G85" s="460">
        <f>SUM(G86:G88)</f>
        <v>1000</v>
      </c>
      <c r="H85" s="461">
        <f>SUM(H86:H88)</f>
        <v>3000</v>
      </c>
      <c r="I85" s="1505">
        <f>I86+I87+I88</f>
        <v>3000</v>
      </c>
      <c r="J85" s="1506"/>
      <c r="K85" s="1505">
        <f>K86+K87+K88</f>
        <v>3000</v>
      </c>
      <c r="L85" s="1506"/>
      <c r="M85" s="169"/>
      <c r="N85" s="61"/>
    </row>
    <row r="86" spans="1:14" ht="11.25">
      <c r="A86" s="59"/>
      <c r="B86" s="273"/>
      <c r="C86" s="277" t="s">
        <v>125</v>
      </c>
      <c r="D86" s="1307" t="s">
        <v>128</v>
      </c>
      <c r="E86" s="1308"/>
      <c r="F86" s="275"/>
      <c r="G86" s="439"/>
      <c r="H86" s="462"/>
      <c r="I86" s="1505"/>
      <c r="J86" s="1506"/>
      <c r="K86" s="1505"/>
      <c r="L86" s="1506"/>
      <c r="M86" s="169"/>
      <c r="N86" s="61"/>
    </row>
    <row r="87" spans="1:14" ht="11.25">
      <c r="A87" s="59"/>
      <c r="B87" s="273"/>
      <c r="C87" s="277" t="s">
        <v>126</v>
      </c>
      <c r="D87" s="1307" t="s">
        <v>165</v>
      </c>
      <c r="E87" s="1308"/>
      <c r="F87" s="275"/>
      <c r="G87" s="439">
        <v>1000</v>
      </c>
      <c r="H87" s="462">
        <v>3000</v>
      </c>
      <c r="I87" s="1505">
        <v>3000</v>
      </c>
      <c r="J87" s="1506"/>
      <c r="K87" s="1505">
        <v>3000</v>
      </c>
      <c r="L87" s="1506"/>
      <c r="M87" s="169"/>
      <c r="N87" s="61"/>
    </row>
    <row r="88" spans="1:14" ht="11.25">
      <c r="A88" s="59"/>
      <c r="B88" s="273"/>
      <c r="C88" s="277" t="s">
        <v>127</v>
      </c>
      <c r="D88" s="1307" t="s">
        <v>129</v>
      </c>
      <c r="E88" s="1308"/>
      <c r="F88" s="275"/>
      <c r="G88" s="439"/>
      <c r="H88" s="463"/>
      <c r="I88" s="1505"/>
      <c r="J88" s="1506"/>
      <c r="K88" s="1505"/>
      <c r="L88" s="1506"/>
      <c r="M88" s="169"/>
      <c r="N88" s="61"/>
    </row>
    <row r="89" spans="1:14" ht="11.25">
      <c r="A89" s="59"/>
      <c r="B89" s="273">
        <v>26</v>
      </c>
      <c r="C89" s="274" t="s">
        <v>50</v>
      </c>
      <c r="D89" s="1321" t="s">
        <v>51</v>
      </c>
      <c r="E89" s="1322"/>
      <c r="F89" s="275"/>
      <c r="G89" s="460">
        <f>SUM(G90:G95)</f>
        <v>0</v>
      </c>
      <c r="H89" s="464">
        <f>SUM(H90:H95)</f>
        <v>0</v>
      </c>
      <c r="I89" s="1505">
        <f>I90+I91+I92+I93+I94+I95</f>
        <v>0</v>
      </c>
      <c r="J89" s="1506"/>
      <c r="K89" s="1505">
        <f>K90+K91+K92+K93+K94+K95</f>
        <v>0</v>
      </c>
      <c r="L89" s="1506"/>
      <c r="M89" s="169"/>
      <c r="N89" s="61"/>
    </row>
    <row r="90" spans="1:14" ht="11.25">
      <c r="A90" s="59"/>
      <c r="B90" s="273"/>
      <c r="C90" s="277" t="s">
        <v>130</v>
      </c>
      <c r="D90" s="1307" t="s">
        <v>164</v>
      </c>
      <c r="E90" s="1308"/>
      <c r="F90" s="275"/>
      <c r="G90" s="439"/>
      <c r="H90" s="463"/>
      <c r="I90" s="1505"/>
      <c r="J90" s="1506"/>
      <c r="K90" s="1505"/>
      <c r="L90" s="1506"/>
      <c r="M90" s="169"/>
      <c r="N90" s="61"/>
    </row>
    <row r="91" spans="1:14" ht="11.25">
      <c r="A91" s="59"/>
      <c r="B91" s="273"/>
      <c r="C91" s="277" t="s">
        <v>131</v>
      </c>
      <c r="D91" s="1307" t="s">
        <v>166</v>
      </c>
      <c r="E91" s="1308"/>
      <c r="F91" s="275"/>
      <c r="G91" s="439"/>
      <c r="H91" s="465"/>
      <c r="I91" s="1505"/>
      <c r="J91" s="1506"/>
      <c r="K91" s="1505"/>
      <c r="L91" s="1506"/>
      <c r="M91" s="169"/>
      <c r="N91" s="61"/>
    </row>
    <row r="92" spans="1:14" ht="11.25">
      <c r="A92" s="59"/>
      <c r="B92" s="273"/>
      <c r="C92" s="277" t="s">
        <v>132</v>
      </c>
      <c r="D92" s="1307" t="s">
        <v>167</v>
      </c>
      <c r="E92" s="1308"/>
      <c r="F92" s="275"/>
      <c r="G92" s="439"/>
      <c r="H92" s="465"/>
      <c r="I92" s="1309"/>
      <c r="J92" s="1310"/>
      <c r="K92" s="1309"/>
      <c r="L92" s="1310"/>
      <c r="M92" s="169"/>
      <c r="N92" s="61"/>
    </row>
    <row r="93" spans="1:14" ht="11.25">
      <c r="A93" s="59"/>
      <c r="B93" s="273"/>
      <c r="C93" s="277" t="s">
        <v>168</v>
      </c>
      <c r="D93" s="1307" t="s">
        <v>169</v>
      </c>
      <c r="E93" s="1308"/>
      <c r="F93" s="275"/>
      <c r="G93" s="439"/>
      <c r="H93" s="465"/>
      <c r="I93" s="1309"/>
      <c r="J93" s="1310"/>
      <c r="K93" s="1309"/>
      <c r="L93" s="1310"/>
      <c r="M93" s="169"/>
      <c r="N93" s="61"/>
    </row>
    <row r="94" spans="1:14" ht="11.25">
      <c r="A94" s="59"/>
      <c r="B94" s="273"/>
      <c r="C94" s="283" t="s">
        <v>170</v>
      </c>
      <c r="D94" s="278" t="s">
        <v>171</v>
      </c>
      <c r="E94" s="279"/>
      <c r="F94" s="275"/>
      <c r="G94" s="439"/>
      <c r="H94" s="465"/>
      <c r="I94" s="1309"/>
      <c r="J94" s="1310"/>
      <c r="K94" s="1309"/>
      <c r="L94" s="1310"/>
      <c r="M94" s="169"/>
      <c r="N94" s="61"/>
    </row>
    <row r="95" spans="1:14" ht="11.25">
      <c r="A95" s="59"/>
      <c r="B95" s="273"/>
      <c r="C95" s="277" t="s">
        <v>172</v>
      </c>
      <c r="D95" s="278" t="s">
        <v>173</v>
      </c>
      <c r="E95" s="279"/>
      <c r="F95" s="275"/>
      <c r="G95" s="439"/>
      <c r="H95" s="465"/>
      <c r="I95" s="1309"/>
      <c r="J95" s="1310"/>
      <c r="K95" s="1309"/>
      <c r="L95" s="1310"/>
      <c r="M95" s="169"/>
      <c r="N95" s="61"/>
    </row>
    <row r="96" spans="1:14" ht="11.25">
      <c r="A96" s="59"/>
      <c r="B96" s="273">
        <v>27</v>
      </c>
      <c r="C96" s="274" t="s">
        <v>52</v>
      </c>
      <c r="D96" s="1321" t="s">
        <v>289</v>
      </c>
      <c r="E96" s="1322"/>
      <c r="F96" s="275"/>
      <c r="G96" s="460">
        <f>SUM(G97:G107)</f>
        <v>0</v>
      </c>
      <c r="H96" s="466">
        <f>SUM(H97:H107)</f>
        <v>0</v>
      </c>
      <c r="I96" s="1309">
        <f>SUM(I97:J107)</f>
        <v>0</v>
      </c>
      <c r="J96" s="1310"/>
      <c r="K96" s="1309">
        <f>SUM(K97:L107)</f>
        <v>0</v>
      </c>
      <c r="L96" s="1310"/>
      <c r="M96" s="169"/>
      <c r="N96" s="61"/>
    </row>
    <row r="97" spans="1:14" ht="11.25">
      <c r="A97" s="59"/>
      <c r="B97" s="273"/>
      <c r="C97" s="277" t="s">
        <v>174</v>
      </c>
      <c r="D97" s="1307" t="s">
        <v>175</v>
      </c>
      <c r="E97" s="1308"/>
      <c r="F97" s="275"/>
      <c r="G97" s="439"/>
      <c r="H97" s="465"/>
      <c r="I97" s="1309"/>
      <c r="J97" s="1310"/>
      <c r="K97" s="1309"/>
      <c r="L97" s="1310"/>
      <c r="M97" s="169"/>
      <c r="N97" s="61"/>
    </row>
    <row r="98" spans="1:14" ht="11.25">
      <c r="A98" s="59"/>
      <c r="B98" s="273"/>
      <c r="C98" s="277" t="s">
        <v>176</v>
      </c>
      <c r="D98" s="278" t="s">
        <v>177</v>
      </c>
      <c r="E98" s="279"/>
      <c r="F98" s="275"/>
      <c r="G98" s="439"/>
      <c r="H98" s="465"/>
      <c r="I98" s="1309"/>
      <c r="J98" s="1310"/>
      <c r="K98" s="1309"/>
      <c r="L98" s="1310"/>
      <c r="M98" s="169"/>
      <c r="N98" s="61"/>
    </row>
    <row r="99" spans="1:14" ht="11.25">
      <c r="A99" s="59"/>
      <c r="B99" s="273"/>
      <c r="C99" s="277" t="s">
        <v>178</v>
      </c>
      <c r="D99" s="278" t="s">
        <v>179</v>
      </c>
      <c r="E99" s="279"/>
      <c r="F99" s="275"/>
      <c r="G99" s="439"/>
      <c r="H99" s="465"/>
      <c r="I99" s="1309"/>
      <c r="J99" s="1310"/>
      <c r="K99" s="1309"/>
      <c r="L99" s="1310"/>
      <c r="M99" s="169"/>
      <c r="N99" s="61"/>
    </row>
    <row r="100" spans="1:14" ht="11.25">
      <c r="A100" s="59"/>
      <c r="B100" s="273"/>
      <c r="C100" s="277" t="s">
        <v>180</v>
      </c>
      <c r="D100" s="278" t="s">
        <v>181</v>
      </c>
      <c r="E100" s="279"/>
      <c r="F100" s="275"/>
      <c r="G100" s="439"/>
      <c r="H100" s="465"/>
      <c r="I100" s="1309"/>
      <c r="J100" s="1310"/>
      <c r="K100" s="1309"/>
      <c r="L100" s="1310"/>
      <c r="M100" s="169"/>
      <c r="N100" s="61"/>
    </row>
    <row r="101" spans="1:14" ht="11.25">
      <c r="A101" s="59"/>
      <c r="B101" s="273"/>
      <c r="C101" s="277" t="s">
        <v>182</v>
      </c>
      <c r="D101" s="278" t="s">
        <v>183</v>
      </c>
      <c r="E101" s="279"/>
      <c r="F101" s="275"/>
      <c r="G101" s="439"/>
      <c r="H101" s="465"/>
      <c r="I101" s="1309"/>
      <c r="J101" s="1310"/>
      <c r="K101" s="1309"/>
      <c r="L101" s="1310"/>
      <c r="M101" s="169"/>
      <c r="N101" s="61"/>
    </row>
    <row r="102" spans="1:14" ht="11.25">
      <c r="A102" s="59"/>
      <c r="B102" s="273"/>
      <c r="C102" s="277" t="s">
        <v>184</v>
      </c>
      <c r="D102" s="278" t="s">
        <v>185</v>
      </c>
      <c r="E102" s="279"/>
      <c r="F102" s="275"/>
      <c r="G102" s="439"/>
      <c r="H102" s="465"/>
      <c r="I102" s="1309" t="s">
        <v>290</v>
      </c>
      <c r="J102" s="1310"/>
      <c r="K102" s="1309"/>
      <c r="L102" s="1310"/>
      <c r="M102" s="169"/>
      <c r="N102" s="61"/>
    </row>
    <row r="103" spans="1:14" ht="11.25">
      <c r="A103" s="59"/>
      <c r="B103" s="273"/>
      <c r="C103" s="277" t="s">
        <v>186</v>
      </c>
      <c r="D103" s="278" t="s">
        <v>187</v>
      </c>
      <c r="E103" s="279" t="s">
        <v>290</v>
      </c>
      <c r="F103" s="275"/>
      <c r="G103" s="439"/>
      <c r="H103" s="465"/>
      <c r="I103" s="1309"/>
      <c r="J103" s="1310"/>
      <c r="K103" s="1309"/>
      <c r="L103" s="1310"/>
      <c r="M103" s="169"/>
      <c r="N103" s="61"/>
    </row>
    <row r="104" spans="1:14" ht="11.25">
      <c r="A104" s="59"/>
      <c r="B104" s="273"/>
      <c r="C104" s="277" t="s">
        <v>188</v>
      </c>
      <c r="D104" s="278" t="s">
        <v>189</v>
      </c>
      <c r="E104" s="279"/>
      <c r="F104" s="275"/>
      <c r="G104" s="439"/>
      <c r="H104" s="465"/>
      <c r="I104" s="1309"/>
      <c r="J104" s="1310"/>
      <c r="K104" s="1309"/>
      <c r="L104" s="1310"/>
      <c r="M104" s="169"/>
      <c r="N104" s="61"/>
    </row>
    <row r="105" spans="1:14" ht="11.25">
      <c r="A105" s="59"/>
      <c r="B105" s="273"/>
      <c r="C105" s="277" t="s">
        <v>190</v>
      </c>
      <c r="D105" s="278" t="s">
        <v>191</v>
      </c>
      <c r="E105" s="279"/>
      <c r="F105" s="275"/>
      <c r="G105" s="439"/>
      <c r="H105" s="465"/>
      <c r="I105" s="1309"/>
      <c r="J105" s="1310"/>
      <c r="K105" s="1309"/>
      <c r="L105" s="1310"/>
      <c r="M105" s="169"/>
      <c r="N105" s="61"/>
    </row>
    <row r="106" spans="1:14" ht="11.25">
      <c r="A106" s="59"/>
      <c r="B106" s="273"/>
      <c r="C106" s="277" t="s">
        <v>192</v>
      </c>
      <c r="D106" s="1307" t="s">
        <v>193</v>
      </c>
      <c r="E106" s="1308"/>
      <c r="F106" s="275"/>
      <c r="G106" s="439"/>
      <c r="H106" s="465"/>
      <c r="I106" s="1309"/>
      <c r="J106" s="1310"/>
      <c r="K106" s="1309"/>
      <c r="L106" s="1310"/>
      <c r="M106" s="169"/>
      <c r="N106" s="61"/>
    </row>
    <row r="107" spans="1:14" ht="11.25">
      <c r="A107" s="59"/>
      <c r="B107" s="273"/>
      <c r="C107" s="277" t="s">
        <v>194</v>
      </c>
      <c r="D107" s="278" t="s">
        <v>195</v>
      </c>
      <c r="E107" s="279"/>
      <c r="F107" s="275"/>
      <c r="G107" s="439"/>
      <c r="H107" s="332"/>
      <c r="I107" s="1309"/>
      <c r="J107" s="1310"/>
      <c r="K107" s="1309"/>
      <c r="L107" s="1310"/>
      <c r="M107" s="169"/>
      <c r="N107" s="61"/>
    </row>
    <row r="108" spans="1:14" ht="11.25">
      <c r="A108" s="59"/>
      <c r="B108" s="273">
        <v>28</v>
      </c>
      <c r="C108" s="274" t="s">
        <v>53</v>
      </c>
      <c r="D108" s="1321" t="s">
        <v>196</v>
      </c>
      <c r="E108" s="1322"/>
      <c r="F108" s="275"/>
      <c r="G108" s="460">
        <v>1000</v>
      </c>
      <c r="H108" s="461">
        <f>H109+H110</f>
        <v>1000</v>
      </c>
      <c r="I108" s="1505">
        <f>I109+I110+I111+I113+I114+I115+I116</f>
        <v>2000</v>
      </c>
      <c r="J108" s="1506"/>
      <c r="K108" s="1505">
        <f>K109+K110+K111+K113+K114+K115+K116</f>
        <v>2000</v>
      </c>
      <c r="L108" s="1506"/>
      <c r="M108" s="169"/>
      <c r="N108" s="61"/>
    </row>
    <row r="109" spans="1:14" ht="11.25">
      <c r="A109" s="59"/>
      <c r="B109" s="273"/>
      <c r="C109" s="277" t="s">
        <v>133</v>
      </c>
      <c r="D109" s="1307" t="s">
        <v>139</v>
      </c>
      <c r="E109" s="1308"/>
      <c r="F109" s="275"/>
      <c r="G109" s="439"/>
      <c r="H109" s="462"/>
      <c r="I109" s="1505"/>
      <c r="J109" s="1506"/>
      <c r="K109" s="1505"/>
      <c r="L109" s="1506"/>
      <c r="M109" s="169"/>
      <c r="N109" s="61"/>
    </row>
    <row r="110" spans="1:14" ht="11.25">
      <c r="A110" s="59"/>
      <c r="B110" s="273"/>
      <c r="C110" s="277" t="s">
        <v>134</v>
      </c>
      <c r="D110" s="1307" t="s">
        <v>197</v>
      </c>
      <c r="E110" s="1308"/>
      <c r="F110" s="275"/>
      <c r="G110" s="439">
        <v>1000</v>
      </c>
      <c r="H110" s="462">
        <v>1000</v>
      </c>
      <c r="I110" s="1505">
        <v>2000</v>
      </c>
      <c r="J110" s="1506"/>
      <c r="K110" s="1505">
        <v>2000</v>
      </c>
      <c r="L110" s="1506"/>
      <c r="M110" s="169"/>
      <c r="N110" s="61"/>
    </row>
    <row r="111" spans="1:14" ht="11.25">
      <c r="A111" s="59"/>
      <c r="B111" s="273"/>
      <c r="C111" s="277" t="s">
        <v>135</v>
      </c>
      <c r="D111" s="1307" t="s">
        <v>140</v>
      </c>
      <c r="E111" s="1308"/>
      <c r="F111" s="275"/>
      <c r="G111" s="439"/>
      <c r="H111" s="462"/>
      <c r="I111" s="1505"/>
      <c r="J111" s="1506"/>
      <c r="K111" s="1505"/>
      <c r="L111" s="1506"/>
      <c r="M111" s="169"/>
      <c r="N111" s="61"/>
    </row>
    <row r="112" spans="1:14" ht="11.25">
      <c r="A112" s="59"/>
      <c r="B112" s="273"/>
      <c r="C112" s="277" t="s">
        <v>198</v>
      </c>
      <c r="D112" s="278" t="s">
        <v>199</v>
      </c>
      <c r="E112" s="279"/>
      <c r="F112" s="275"/>
      <c r="G112" s="439"/>
      <c r="H112" s="332"/>
      <c r="I112" s="1505"/>
      <c r="J112" s="1506"/>
      <c r="K112" s="1505"/>
      <c r="L112" s="1506"/>
      <c r="M112" s="169"/>
      <c r="N112" s="61"/>
    </row>
    <row r="113" spans="1:14" ht="11.25">
      <c r="A113" s="59"/>
      <c r="B113" s="273"/>
      <c r="C113" s="277" t="s">
        <v>200</v>
      </c>
      <c r="D113" s="1307" t="s">
        <v>141</v>
      </c>
      <c r="E113" s="1308"/>
      <c r="F113" s="275"/>
      <c r="G113" s="439"/>
      <c r="H113" s="332"/>
      <c r="I113" s="1309"/>
      <c r="J113" s="1310"/>
      <c r="K113" s="1309"/>
      <c r="L113" s="1310"/>
      <c r="M113" s="169"/>
      <c r="N113" s="61"/>
    </row>
    <row r="114" spans="1:14" ht="11.25">
      <c r="A114" s="59"/>
      <c r="B114" s="273"/>
      <c r="C114" s="277" t="s">
        <v>136</v>
      </c>
      <c r="D114" s="1307" t="s">
        <v>201</v>
      </c>
      <c r="E114" s="1308"/>
      <c r="F114" s="275"/>
      <c r="G114" s="439"/>
      <c r="H114" s="465"/>
      <c r="I114" s="1309"/>
      <c r="J114" s="1310"/>
      <c r="K114" s="1309"/>
      <c r="L114" s="1310"/>
      <c r="M114" s="169"/>
      <c r="N114" s="61"/>
    </row>
    <row r="115" spans="1:14" ht="11.25">
      <c r="A115" s="59"/>
      <c r="B115" s="273"/>
      <c r="C115" s="277" t="s">
        <v>137</v>
      </c>
      <c r="D115" s="1307" t="s">
        <v>202</v>
      </c>
      <c r="E115" s="1308"/>
      <c r="F115" s="275"/>
      <c r="G115" s="439"/>
      <c r="H115" s="465"/>
      <c r="I115" s="1309"/>
      <c r="J115" s="1310"/>
      <c r="K115" s="1309"/>
      <c r="L115" s="1310"/>
      <c r="M115" s="169"/>
      <c r="N115" s="61"/>
    </row>
    <row r="116" spans="1:14" ht="11.25">
      <c r="A116" s="59"/>
      <c r="B116" s="273"/>
      <c r="C116" s="277" t="s">
        <v>138</v>
      </c>
      <c r="D116" s="1307" t="s">
        <v>203</v>
      </c>
      <c r="E116" s="1308"/>
      <c r="F116" s="275"/>
      <c r="G116" s="439"/>
      <c r="H116" s="465"/>
      <c r="I116" s="1309"/>
      <c r="J116" s="1310"/>
      <c r="K116" s="1309"/>
      <c r="L116" s="1310"/>
      <c r="M116" s="169"/>
      <c r="N116" s="61"/>
    </row>
    <row r="117" spans="1:14" ht="11.25">
      <c r="A117" s="59"/>
      <c r="B117" s="273">
        <v>29</v>
      </c>
      <c r="C117" s="274" t="s">
        <v>54</v>
      </c>
      <c r="D117" s="1321" t="s">
        <v>142</v>
      </c>
      <c r="E117" s="1322"/>
      <c r="F117" s="275"/>
      <c r="G117" s="460">
        <f>SUM(G119:G125)</f>
        <v>0</v>
      </c>
      <c r="H117" s="466">
        <f>SUM(H119:H125)</f>
        <v>0</v>
      </c>
      <c r="I117" s="1309">
        <f>I119+I120+I121+I122+I123+I124+I125</f>
        <v>0</v>
      </c>
      <c r="J117" s="1310"/>
      <c r="K117" s="1309">
        <f>K119+K120+K121+K122+K123+K124+K125</f>
        <v>0</v>
      </c>
      <c r="L117" s="1310"/>
      <c r="M117" s="169"/>
      <c r="N117" s="61"/>
    </row>
    <row r="118" spans="1:14" ht="11.25">
      <c r="A118" s="59"/>
      <c r="B118" s="284"/>
      <c r="C118" s="277" t="s">
        <v>204</v>
      </c>
      <c r="D118" s="278" t="s">
        <v>205</v>
      </c>
      <c r="E118" s="279"/>
      <c r="F118" s="275"/>
      <c r="G118" s="439"/>
      <c r="H118" s="467"/>
      <c r="I118" s="1309"/>
      <c r="J118" s="1310"/>
      <c r="K118" s="1309"/>
      <c r="L118" s="1310"/>
      <c r="M118" s="169"/>
      <c r="N118" s="61"/>
    </row>
    <row r="119" spans="1:14" ht="11.25">
      <c r="A119" s="59"/>
      <c r="B119" s="273"/>
      <c r="C119" s="277" t="s">
        <v>206</v>
      </c>
      <c r="D119" s="1307" t="s">
        <v>143</v>
      </c>
      <c r="E119" s="1308"/>
      <c r="F119" s="275"/>
      <c r="G119" s="439"/>
      <c r="H119" s="465"/>
      <c r="I119" s="1309"/>
      <c r="J119" s="1310"/>
      <c r="K119" s="1309"/>
      <c r="L119" s="1310"/>
      <c r="M119" s="169"/>
      <c r="N119" s="61"/>
    </row>
    <row r="120" spans="1:14" ht="11.25">
      <c r="A120" s="59"/>
      <c r="B120" s="273"/>
      <c r="C120" s="277" t="s">
        <v>207</v>
      </c>
      <c r="D120" s="1307" t="s">
        <v>208</v>
      </c>
      <c r="E120" s="1308"/>
      <c r="F120" s="275"/>
      <c r="G120" s="439"/>
      <c r="H120" s="465"/>
      <c r="I120" s="1309"/>
      <c r="J120" s="1310"/>
      <c r="K120" s="1309"/>
      <c r="L120" s="1310"/>
      <c r="M120" s="169"/>
      <c r="N120" s="61"/>
    </row>
    <row r="121" spans="1:14" ht="11.25">
      <c r="A121" s="59"/>
      <c r="B121" s="273"/>
      <c r="C121" s="277" t="s">
        <v>209</v>
      </c>
      <c r="D121" s="1307" t="s">
        <v>144</v>
      </c>
      <c r="E121" s="1308"/>
      <c r="F121" s="275"/>
      <c r="G121" s="439"/>
      <c r="H121" s="465"/>
      <c r="I121" s="1309"/>
      <c r="J121" s="1310"/>
      <c r="K121" s="1309"/>
      <c r="L121" s="1310"/>
      <c r="M121" s="169"/>
      <c r="N121" s="61"/>
    </row>
    <row r="122" spans="1:14" ht="11.25">
      <c r="A122" s="59"/>
      <c r="B122" s="273"/>
      <c r="C122" s="277" t="s">
        <v>210</v>
      </c>
      <c r="D122" s="1307" t="s">
        <v>145</v>
      </c>
      <c r="E122" s="1308"/>
      <c r="F122" s="275"/>
      <c r="G122" s="439"/>
      <c r="H122" s="465"/>
      <c r="I122" s="1309"/>
      <c r="J122" s="1310"/>
      <c r="K122" s="1309"/>
      <c r="L122" s="1310"/>
      <c r="M122" s="169"/>
      <c r="N122" s="61"/>
    </row>
    <row r="123" spans="1:14" ht="11.25">
      <c r="A123" s="59"/>
      <c r="B123" s="273"/>
      <c r="C123" s="277" t="s">
        <v>211</v>
      </c>
      <c r="D123" s="1307" t="s">
        <v>146</v>
      </c>
      <c r="E123" s="1308"/>
      <c r="F123" s="275"/>
      <c r="G123" s="439"/>
      <c r="H123" s="465"/>
      <c r="I123" s="1309"/>
      <c r="J123" s="1310"/>
      <c r="K123" s="1309"/>
      <c r="L123" s="1310"/>
      <c r="M123" s="169"/>
      <c r="N123" s="61"/>
    </row>
    <row r="124" spans="1:14" ht="11.25">
      <c r="A124" s="59"/>
      <c r="B124" s="273"/>
      <c r="C124" s="277" t="s">
        <v>212</v>
      </c>
      <c r="D124" s="1307" t="s">
        <v>147</v>
      </c>
      <c r="E124" s="1308"/>
      <c r="F124" s="275"/>
      <c r="G124" s="439"/>
      <c r="H124" s="465"/>
      <c r="I124" s="1309"/>
      <c r="J124" s="1310"/>
      <c r="K124" s="1309"/>
      <c r="L124" s="1310"/>
      <c r="M124" s="169"/>
      <c r="N124" s="61"/>
    </row>
    <row r="125" spans="1:14" ht="11.25">
      <c r="A125" s="59"/>
      <c r="B125" s="273"/>
      <c r="C125" s="277" t="s">
        <v>213</v>
      </c>
      <c r="D125" s="9" t="s">
        <v>214</v>
      </c>
      <c r="F125" s="275"/>
      <c r="G125" s="439"/>
      <c r="H125" s="332"/>
      <c r="I125" s="1309"/>
      <c r="J125" s="1310"/>
      <c r="K125" s="1309"/>
      <c r="L125" s="1310"/>
      <c r="M125" s="169"/>
      <c r="N125" s="61"/>
    </row>
    <row r="126" spans="1:14" ht="11.25">
      <c r="A126" s="59"/>
      <c r="B126" s="273"/>
      <c r="C126" s="468" t="s">
        <v>293</v>
      </c>
      <c r="D126" s="105" t="s">
        <v>294</v>
      </c>
      <c r="F126" s="275"/>
      <c r="G126" s="460">
        <f>SUM(G127:G127)</f>
        <v>0</v>
      </c>
      <c r="H126" s="371">
        <f>SUM(H127:H127)</f>
        <v>0</v>
      </c>
      <c r="I126" s="281"/>
      <c r="J126" s="282"/>
      <c r="K126" s="281"/>
      <c r="L126" s="282"/>
      <c r="M126" s="169"/>
      <c r="N126" s="61"/>
    </row>
    <row r="127" spans="1:14" ht="11.25">
      <c r="A127" s="59"/>
      <c r="B127" s="273"/>
      <c r="C127" s="469" t="s">
        <v>295</v>
      </c>
      <c r="D127" s="309" t="s">
        <v>298</v>
      </c>
      <c r="F127" s="275"/>
      <c r="G127" s="439"/>
      <c r="H127" s="332"/>
      <c r="I127" s="281"/>
      <c r="J127" s="282"/>
      <c r="K127" s="281"/>
      <c r="L127" s="282"/>
      <c r="M127" s="169"/>
      <c r="N127" s="61"/>
    </row>
    <row r="128" spans="1:14" ht="11.25">
      <c r="A128" s="59"/>
      <c r="B128" s="273">
        <v>30</v>
      </c>
      <c r="C128" s="274" t="s">
        <v>55</v>
      </c>
      <c r="D128" s="1321" t="s">
        <v>215</v>
      </c>
      <c r="E128" s="1322"/>
      <c r="F128" s="275"/>
      <c r="G128" s="460">
        <f>SUM(G129:G130)</f>
        <v>0</v>
      </c>
      <c r="H128" s="371">
        <f>SUM(H129:H130)</f>
        <v>0</v>
      </c>
      <c r="I128" s="1309">
        <f>I129+I130</f>
        <v>0</v>
      </c>
      <c r="J128" s="1310"/>
      <c r="K128" s="1309">
        <f>K129+K130</f>
        <v>0</v>
      </c>
      <c r="L128" s="1310"/>
      <c r="M128" s="169"/>
      <c r="N128" s="61"/>
    </row>
    <row r="129" spans="1:14" ht="11.25">
      <c r="A129" s="59"/>
      <c r="B129" s="273"/>
      <c r="C129" s="277" t="s">
        <v>148</v>
      </c>
      <c r="D129" s="1307" t="s">
        <v>216</v>
      </c>
      <c r="E129" s="1308"/>
      <c r="F129" s="275"/>
      <c r="G129" s="439"/>
      <c r="H129" s="332"/>
      <c r="I129" s="1309"/>
      <c r="J129" s="1310"/>
      <c r="K129" s="1309"/>
      <c r="L129" s="1310"/>
      <c r="M129" s="169"/>
      <c r="N129" s="61"/>
    </row>
    <row r="130" spans="1:14" ht="11.25">
      <c r="A130" s="59"/>
      <c r="B130" s="273"/>
      <c r="C130" s="277" t="s">
        <v>149</v>
      </c>
      <c r="D130" s="1307" t="s">
        <v>217</v>
      </c>
      <c r="E130" s="1308"/>
      <c r="F130" s="275"/>
      <c r="G130" s="439"/>
      <c r="H130" s="332"/>
      <c r="I130" s="1309"/>
      <c r="J130" s="1310"/>
      <c r="K130" s="1309"/>
      <c r="L130" s="1310"/>
      <c r="M130" s="169"/>
      <c r="N130" s="61"/>
    </row>
    <row r="131" spans="1:14" ht="11.25">
      <c r="A131" s="59"/>
      <c r="B131" s="273"/>
      <c r="C131" s="274" t="s">
        <v>219</v>
      </c>
      <c r="D131" s="1321" t="s">
        <v>218</v>
      </c>
      <c r="E131" s="1322"/>
      <c r="F131" s="287"/>
      <c r="G131" s="460"/>
      <c r="H131" s="371"/>
      <c r="I131" s="1330"/>
      <c r="J131" s="1326"/>
      <c r="K131" s="1330"/>
      <c r="L131" s="1326"/>
      <c r="M131" s="169"/>
      <c r="N131" s="61"/>
    </row>
    <row r="132" spans="1:14" ht="13.5" customHeight="1">
      <c r="A132" s="59"/>
      <c r="B132" s="273">
        <v>32</v>
      </c>
      <c r="C132" s="274" t="s">
        <v>56</v>
      </c>
      <c r="D132" s="1321" t="s">
        <v>150</v>
      </c>
      <c r="E132" s="1322"/>
      <c r="F132" s="275"/>
      <c r="G132" s="460">
        <f>SUM(G133:G137)</f>
        <v>0</v>
      </c>
      <c r="H132" s="371">
        <f>SUM(H133:H137)</f>
        <v>0</v>
      </c>
      <c r="I132" s="1309">
        <f>I133+I134+I135+I136+I137</f>
        <v>0</v>
      </c>
      <c r="J132" s="1310"/>
      <c r="K132" s="1309">
        <f>K133+K134+K135+K136+K137</f>
        <v>0</v>
      </c>
      <c r="L132" s="1310"/>
      <c r="M132" s="169"/>
      <c r="N132" s="61"/>
    </row>
    <row r="133" spans="1:14" ht="13.5" customHeight="1">
      <c r="A133" s="59"/>
      <c r="B133" s="273"/>
      <c r="C133" s="277" t="s">
        <v>151</v>
      </c>
      <c r="D133" s="1307" t="s">
        <v>153</v>
      </c>
      <c r="E133" s="1308"/>
      <c r="F133" s="275"/>
      <c r="G133" s="439"/>
      <c r="H133" s="332"/>
      <c r="I133" s="1309"/>
      <c r="J133" s="1310"/>
      <c r="K133" s="1309"/>
      <c r="L133" s="1310"/>
      <c r="M133" s="169"/>
      <c r="N133" s="61"/>
    </row>
    <row r="134" spans="1:14" ht="13.5" customHeight="1">
      <c r="A134" s="59"/>
      <c r="B134" s="273"/>
      <c r="C134" s="277" t="s">
        <v>220</v>
      </c>
      <c r="D134" s="1307" t="s">
        <v>221</v>
      </c>
      <c r="E134" s="1308"/>
      <c r="F134" s="275"/>
      <c r="G134" s="439"/>
      <c r="H134" s="332"/>
      <c r="I134" s="1309"/>
      <c r="J134" s="1310"/>
      <c r="K134" s="1309"/>
      <c r="L134" s="1310"/>
      <c r="M134" s="169"/>
      <c r="N134" s="61"/>
    </row>
    <row r="135" spans="1:14" ht="13.5" customHeight="1">
      <c r="A135" s="59"/>
      <c r="B135" s="273"/>
      <c r="C135" s="277" t="s">
        <v>222</v>
      </c>
      <c r="D135" s="1307" t="s">
        <v>223</v>
      </c>
      <c r="E135" s="1308"/>
      <c r="F135" s="275"/>
      <c r="G135" s="439"/>
      <c r="H135" s="465"/>
      <c r="I135" s="1309"/>
      <c r="J135" s="1310"/>
      <c r="K135" s="1309"/>
      <c r="L135" s="1310"/>
      <c r="M135" s="169"/>
      <c r="N135" s="61"/>
    </row>
    <row r="136" spans="1:14" ht="13.5" customHeight="1">
      <c r="A136" s="59"/>
      <c r="B136" s="273"/>
      <c r="C136" s="277" t="s">
        <v>224</v>
      </c>
      <c r="D136" s="1318" t="s">
        <v>225</v>
      </c>
      <c r="E136" s="1319"/>
      <c r="F136" s="289"/>
      <c r="G136" s="439"/>
      <c r="H136" s="465"/>
      <c r="I136" s="1309"/>
      <c r="J136" s="1310"/>
      <c r="K136" s="1309"/>
      <c r="L136" s="1310"/>
      <c r="M136" s="169"/>
      <c r="N136" s="61"/>
    </row>
    <row r="137" spans="1:14" ht="13.5" customHeight="1">
      <c r="A137" s="59"/>
      <c r="B137" s="273"/>
      <c r="C137" s="277" t="s">
        <v>226</v>
      </c>
      <c r="D137" s="1320" t="s">
        <v>227</v>
      </c>
      <c r="E137" s="1320"/>
      <c r="F137" s="289"/>
      <c r="G137" s="470"/>
      <c r="H137" s="471"/>
      <c r="I137" s="1536"/>
      <c r="J137" s="1306"/>
      <c r="K137" s="1311"/>
      <c r="L137" s="1310"/>
      <c r="M137" s="169"/>
      <c r="N137" s="61"/>
    </row>
    <row r="138" spans="1:14" s="286" customFormat="1" ht="13.5" customHeight="1">
      <c r="A138" s="291"/>
      <c r="B138" s="273"/>
      <c r="C138" s="274" t="s">
        <v>69</v>
      </c>
      <c r="D138" s="1321" t="s">
        <v>228</v>
      </c>
      <c r="E138" s="1322"/>
      <c r="F138" s="287"/>
      <c r="G138" s="472">
        <f>SUM(G139:G144)</f>
        <v>0</v>
      </c>
      <c r="H138" s="473">
        <f>SUM(H139:H144)</f>
        <v>0</v>
      </c>
      <c r="I138" s="1537">
        <f>SUM(I139:J144)</f>
        <v>0</v>
      </c>
      <c r="J138" s="1326"/>
      <c r="K138" s="1537">
        <f>SUM(K139:L144)</f>
        <v>0</v>
      </c>
      <c r="L138" s="1326"/>
      <c r="M138" s="294"/>
      <c r="N138" s="295"/>
    </row>
    <row r="139" spans="1:14" ht="13.5" customHeight="1">
      <c r="A139" s="59"/>
      <c r="B139" s="273"/>
      <c r="C139" s="277" t="s">
        <v>152</v>
      </c>
      <c r="D139" s="1307" t="s">
        <v>229</v>
      </c>
      <c r="E139" s="1308"/>
      <c r="F139" s="275"/>
      <c r="G139" s="474"/>
      <c r="H139" s="475"/>
      <c r="I139" s="1538"/>
      <c r="J139" s="1328"/>
      <c r="K139" s="1536"/>
      <c r="L139" s="1310"/>
      <c r="M139" s="169"/>
      <c r="N139" s="61"/>
    </row>
    <row r="140" spans="1:14" ht="13.5" customHeight="1">
      <c r="A140" s="59"/>
      <c r="B140" s="273"/>
      <c r="C140" s="277" t="s">
        <v>230</v>
      </c>
      <c r="D140" s="1307" t="s">
        <v>231</v>
      </c>
      <c r="E140" s="1308"/>
      <c r="F140" s="275"/>
      <c r="G140" s="438"/>
      <c r="H140" s="476"/>
      <c r="I140" s="1309"/>
      <c r="J140" s="1310"/>
      <c r="K140" s="1309"/>
      <c r="L140" s="1310"/>
      <c r="M140" s="169"/>
      <c r="N140" s="61"/>
    </row>
    <row r="141" spans="1:14" ht="13.5" customHeight="1">
      <c r="A141" s="59"/>
      <c r="B141" s="273"/>
      <c r="C141" s="277" t="s">
        <v>232</v>
      </c>
      <c r="D141" s="278" t="s">
        <v>233</v>
      </c>
      <c r="E141" s="279"/>
      <c r="F141" s="275"/>
      <c r="G141" s="439"/>
      <c r="H141" s="465"/>
      <c r="I141" s="1309"/>
      <c r="J141" s="1310"/>
      <c r="K141" s="1309"/>
      <c r="L141" s="1310"/>
      <c r="M141" s="169"/>
      <c r="N141" s="61"/>
    </row>
    <row r="142" spans="1:14" ht="13.5" customHeight="1">
      <c r="A142" s="59"/>
      <c r="B142" s="273"/>
      <c r="C142" s="277" t="s">
        <v>234</v>
      </c>
      <c r="D142" s="278" t="s">
        <v>235</v>
      </c>
      <c r="E142" s="279"/>
      <c r="F142" s="275"/>
      <c r="G142" s="439"/>
      <c r="H142" s="465"/>
      <c r="I142" s="1309"/>
      <c r="J142" s="1310"/>
      <c r="K142" s="1309"/>
      <c r="L142" s="1310"/>
      <c r="M142" s="169"/>
      <c r="N142" s="61"/>
    </row>
    <row r="143" spans="1:14" ht="13.5" customHeight="1">
      <c r="A143" s="59"/>
      <c r="B143" s="273"/>
      <c r="C143" s="285" t="s">
        <v>236</v>
      </c>
      <c r="D143" s="1304" t="s">
        <v>154</v>
      </c>
      <c r="E143" s="1304"/>
      <c r="F143" s="298"/>
      <c r="G143" s="477"/>
      <c r="H143" s="478"/>
      <c r="I143" s="1536"/>
      <c r="J143" s="1306"/>
      <c r="K143" s="1311"/>
      <c r="L143" s="1306"/>
      <c r="M143" s="60"/>
      <c r="N143" s="61"/>
    </row>
    <row r="144" spans="1:14" ht="13.5" customHeight="1">
      <c r="A144" s="59"/>
      <c r="B144" s="273"/>
      <c r="C144" s="234" t="s">
        <v>237</v>
      </c>
      <c r="D144" s="9" t="s">
        <v>238</v>
      </c>
      <c r="E144" s="300"/>
      <c r="F144" s="298"/>
      <c r="G144" s="479"/>
      <c r="H144" s="480"/>
      <c r="I144" s="1309"/>
      <c r="J144" s="1310"/>
      <c r="K144" s="1309"/>
      <c r="L144" s="1310"/>
      <c r="M144" s="60"/>
      <c r="N144" s="61"/>
    </row>
    <row r="145" spans="1:14" s="286" customFormat="1" ht="13.5" customHeight="1">
      <c r="A145" s="291"/>
      <c r="B145" s="302"/>
      <c r="C145" s="303" t="s">
        <v>70</v>
      </c>
      <c r="D145" s="304" t="s">
        <v>262</v>
      </c>
      <c r="E145" s="305"/>
      <c r="F145" s="287"/>
      <c r="G145" s="460">
        <f>SUM(G146:G148)</f>
        <v>2000</v>
      </c>
      <c r="H145" s="481">
        <f>SUM(H146:H148)</f>
        <v>0</v>
      </c>
      <c r="I145" s="1330">
        <f>SUM(I146:J148)</f>
        <v>0</v>
      </c>
      <c r="J145" s="1326"/>
      <c r="K145" s="1330">
        <f>SUM(K146:L148)</f>
        <v>0</v>
      </c>
      <c r="L145" s="1326"/>
      <c r="M145" s="306"/>
      <c r="N145" s="295"/>
    </row>
    <row r="146" spans="1:14" ht="13.5" customHeight="1">
      <c r="A146" s="59"/>
      <c r="B146" s="302"/>
      <c r="C146" s="307" t="s">
        <v>239</v>
      </c>
      <c r="D146" s="308" t="s">
        <v>240</v>
      </c>
      <c r="E146" s="309"/>
      <c r="F146" s="275"/>
      <c r="G146" s="439"/>
      <c r="H146" s="465"/>
      <c r="I146" s="1309"/>
      <c r="J146" s="1310"/>
      <c r="K146" s="1309"/>
      <c r="L146" s="1310"/>
      <c r="M146" s="60"/>
      <c r="N146" s="61"/>
    </row>
    <row r="147" spans="1:14" ht="13.5" customHeight="1">
      <c r="A147" s="59"/>
      <c r="B147" s="302"/>
      <c r="C147" s="307" t="s">
        <v>241</v>
      </c>
      <c r="D147" s="308" t="s">
        <v>242</v>
      </c>
      <c r="E147" s="309"/>
      <c r="F147" s="275"/>
      <c r="G147" s="439"/>
      <c r="H147" s="465"/>
      <c r="I147" s="1309"/>
      <c r="J147" s="1310"/>
      <c r="K147" s="1309"/>
      <c r="L147" s="1310"/>
      <c r="M147" s="60"/>
      <c r="N147" s="61"/>
    </row>
    <row r="148" spans="1:14" ht="13.5" customHeight="1" thickBot="1">
      <c r="A148" s="59"/>
      <c r="B148" s="310"/>
      <c r="C148" s="311" t="s">
        <v>243</v>
      </c>
      <c r="D148" s="312" t="s">
        <v>244</v>
      </c>
      <c r="E148" s="300"/>
      <c r="F148" s="313"/>
      <c r="G148" s="437">
        <v>2000</v>
      </c>
      <c r="H148" s="482">
        <v>0</v>
      </c>
      <c r="I148" s="1541"/>
      <c r="J148" s="1542"/>
      <c r="K148" s="1541"/>
      <c r="L148" s="1542"/>
      <c r="M148" s="60"/>
      <c r="N148" s="61"/>
    </row>
    <row r="149" spans="1:14" ht="12" thickBot="1">
      <c r="A149" s="59"/>
      <c r="B149" s="179">
        <v>33</v>
      </c>
      <c r="C149" s="315" t="s">
        <v>57</v>
      </c>
      <c r="D149" s="316" t="s">
        <v>58</v>
      </c>
      <c r="E149" s="223"/>
      <c r="F149" s="224"/>
      <c r="G149" s="483">
        <f>SUM(G150:G155)</f>
        <v>0</v>
      </c>
      <c r="H149" s="484">
        <f>SUM(H150:H155)</f>
        <v>0</v>
      </c>
      <c r="I149" s="1298">
        <f>SUM(I150:I155)</f>
        <v>0</v>
      </c>
      <c r="J149" s="1299"/>
      <c r="K149" s="1298">
        <f>SUM(K150:K155)</f>
        <v>0</v>
      </c>
      <c r="L149" s="1299"/>
      <c r="M149" s="60"/>
      <c r="N149" s="61"/>
    </row>
    <row r="150" spans="1:14" s="326" customFormat="1" ht="11.25">
      <c r="A150" s="62"/>
      <c r="B150" s="318">
        <v>34</v>
      </c>
      <c r="C150" s="319" t="s">
        <v>92</v>
      </c>
      <c r="D150" s="320" t="s">
        <v>122</v>
      </c>
      <c r="E150" s="321"/>
      <c r="F150" s="322"/>
      <c r="G150" s="438"/>
      <c r="H150" s="323"/>
      <c r="I150" s="1543"/>
      <c r="J150" s="1544"/>
      <c r="K150" s="1543"/>
      <c r="L150" s="1544"/>
      <c r="M150" s="324"/>
      <c r="N150" s="325"/>
    </row>
    <row r="151" spans="1:14" s="326" customFormat="1" ht="11.25">
      <c r="A151" s="62"/>
      <c r="B151" s="327">
        <v>35</v>
      </c>
      <c r="C151" s="328" t="s">
        <v>93</v>
      </c>
      <c r="D151" s="329" t="s">
        <v>97</v>
      </c>
      <c r="E151" s="330"/>
      <c r="F151" s="331"/>
      <c r="G151" s="439"/>
      <c r="H151" s="332"/>
      <c r="I151" s="1539"/>
      <c r="J151" s="1540"/>
      <c r="K151" s="1539"/>
      <c r="L151" s="1540"/>
      <c r="M151" s="324"/>
      <c r="N151" s="325"/>
    </row>
    <row r="152" spans="1:14" s="326" customFormat="1" ht="11.25">
      <c r="A152" s="62"/>
      <c r="B152" s="327">
        <v>36</v>
      </c>
      <c r="C152" s="328" t="s">
        <v>94</v>
      </c>
      <c r="D152" s="329" t="s">
        <v>98</v>
      </c>
      <c r="E152" s="330"/>
      <c r="F152" s="331"/>
      <c r="G152" s="439"/>
      <c r="H152" s="332"/>
      <c r="I152" s="1539"/>
      <c r="J152" s="1540"/>
      <c r="K152" s="1539"/>
      <c r="L152" s="1540"/>
      <c r="M152" s="324"/>
      <c r="N152" s="325"/>
    </row>
    <row r="153" spans="1:14" s="326" customFormat="1" ht="11.25">
      <c r="A153" s="62"/>
      <c r="B153" s="327">
        <v>37</v>
      </c>
      <c r="C153" s="328" t="s">
        <v>95</v>
      </c>
      <c r="D153" s="329" t="s">
        <v>96</v>
      </c>
      <c r="E153" s="330"/>
      <c r="F153" s="331"/>
      <c r="G153" s="439"/>
      <c r="H153" s="332"/>
      <c r="I153" s="1539"/>
      <c r="J153" s="1540"/>
      <c r="K153" s="1539"/>
      <c r="L153" s="1540"/>
      <c r="M153" s="324"/>
      <c r="N153" s="325"/>
    </row>
    <row r="154" spans="1:14" s="326" customFormat="1" ht="11.25">
      <c r="A154" s="62"/>
      <c r="B154" s="327"/>
      <c r="C154" s="333" t="s">
        <v>160</v>
      </c>
      <c r="D154" s="329" t="s">
        <v>161</v>
      </c>
      <c r="E154" s="330"/>
      <c r="F154" s="331"/>
      <c r="G154" s="439"/>
      <c r="H154" s="332"/>
      <c r="I154" s="1539"/>
      <c r="J154" s="1540"/>
      <c r="K154" s="1539"/>
      <c r="L154" s="1540"/>
      <c r="M154" s="324"/>
      <c r="N154" s="325"/>
    </row>
    <row r="155" spans="1:14" s="326" customFormat="1" ht="11.25">
      <c r="A155" s="62"/>
      <c r="B155" s="327"/>
      <c r="C155" s="333" t="s">
        <v>162</v>
      </c>
      <c r="D155" s="329" t="s">
        <v>163</v>
      </c>
      <c r="E155" s="330"/>
      <c r="F155" s="331"/>
      <c r="G155" s="439"/>
      <c r="H155" s="332"/>
      <c r="I155" s="1539"/>
      <c r="J155" s="1540"/>
      <c r="K155" s="1539"/>
      <c r="L155" s="1540"/>
      <c r="M155" s="324"/>
      <c r="N155" s="325"/>
    </row>
    <row r="156" spans="1:14" ht="11.25">
      <c r="A156" s="59"/>
      <c r="B156" s="334"/>
      <c r="C156" s="335"/>
      <c r="D156" s="336"/>
      <c r="E156" s="337"/>
      <c r="F156" s="338"/>
      <c r="G156" s="437"/>
      <c r="H156" s="485"/>
      <c r="I156" s="1545"/>
      <c r="J156" s="1546"/>
      <c r="K156" s="1545"/>
      <c r="L156" s="1546"/>
      <c r="M156" s="60"/>
      <c r="N156" s="61"/>
    </row>
    <row r="157" spans="1:13" ht="11.25">
      <c r="A157" s="11"/>
      <c r="B157" s="341">
        <v>38</v>
      </c>
      <c r="C157" s="342" t="s">
        <v>59</v>
      </c>
      <c r="D157" s="343" t="s">
        <v>60</v>
      </c>
      <c r="E157" s="344"/>
      <c r="F157" s="345"/>
      <c r="G157" s="486">
        <f>SUM(G158:G170)</f>
        <v>3000</v>
      </c>
      <c r="H157" s="487">
        <f>SUM(H158:H170)</f>
        <v>3000</v>
      </c>
      <c r="I157" s="1292">
        <f>SUM(I158:I170)</f>
        <v>4000</v>
      </c>
      <c r="J157" s="1293"/>
      <c r="K157" s="1292">
        <f>SUM(K158:K170)</f>
        <v>4000</v>
      </c>
      <c r="L157" s="1293"/>
      <c r="M157" s="12"/>
    </row>
    <row r="158" spans="1:13" ht="11.25">
      <c r="A158" s="11"/>
      <c r="B158" s="348">
        <v>39</v>
      </c>
      <c r="C158" s="349" t="s">
        <v>73</v>
      </c>
      <c r="D158" s="350" t="s">
        <v>71</v>
      </c>
      <c r="E158" s="351"/>
      <c r="F158" s="352"/>
      <c r="G158" s="488">
        <v>2000</v>
      </c>
      <c r="H158" s="489">
        <v>2000</v>
      </c>
      <c r="I158" s="1278">
        <v>3000</v>
      </c>
      <c r="J158" s="1279"/>
      <c r="K158" s="1278">
        <v>3000</v>
      </c>
      <c r="L158" s="1279"/>
      <c r="M158" s="12"/>
    </row>
    <row r="159" spans="1:13" ht="11.25">
      <c r="A159" s="11"/>
      <c r="B159" s="348">
        <v>40</v>
      </c>
      <c r="C159" s="349" t="s">
        <v>74</v>
      </c>
      <c r="D159" s="350" t="s">
        <v>72</v>
      </c>
      <c r="E159" s="351"/>
      <c r="F159" s="352"/>
      <c r="G159" s="490">
        <v>1000</v>
      </c>
      <c r="H159" s="353">
        <v>1000</v>
      </c>
      <c r="I159" s="1278">
        <v>1000</v>
      </c>
      <c r="J159" s="1279"/>
      <c r="K159" s="1278">
        <v>1000</v>
      </c>
      <c r="L159" s="1279"/>
      <c r="M159" s="12"/>
    </row>
    <row r="160" spans="1:13" ht="11.25">
      <c r="A160" s="11"/>
      <c r="B160" s="348">
        <v>41</v>
      </c>
      <c r="C160" s="349" t="s">
        <v>75</v>
      </c>
      <c r="D160" s="350" t="s">
        <v>77</v>
      </c>
      <c r="E160" s="351"/>
      <c r="F160" s="352"/>
      <c r="G160" s="490"/>
      <c r="H160" s="353"/>
      <c r="I160" s="1278"/>
      <c r="J160" s="1279"/>
      <c r="K160" s="1278"/>
      <c r="L160" s="1279"/>
      <c r="M160" s="12"/>
    </row>
    <row r="161" spans="1:13" ht="11.25">
      <c r="A161" s="11"/>
      <c r="B161" s="348">
        <v>42</v>
      </c>
      <c r="C161" s="349" t="s">
        <v>76</v>
      </c>
      <c r="D161" s="350" t="s">
        <v>78</v>
      </c>
      <c r="E161" s="351"/>
      <c r="F161" s="352"/>
      <c r="G161" s="490"/>
      <c r="H161" s="353"/>
      <c r="I161" s="1278"/>
      <c r="J161" s="1279"/>
      <c r="K161" s="1278"/>
      <c r="L161" s="1279"/>
      <c r="M161" s="12"/>
    </row>
    <row r="162" spans="1:13" ht="11.25">
      <c r="A162" s="11"/>
      <c r="B162" s="348">
        <v>43</v>
      </c>
      <c r="C162" s="349" t="s">
        <v>245</v>
      </c>
      <c r="D162" s="1282" t="s">
        <v>246</v>
      </c>
      <c r="E162" s="1283"/>
      <c r="F162" s="352"/>
      <c r="G162" s="490"/>
      <c r="H162" s="353"/>
      <c r="I162" s="1278"/>
      <c r="J162" s="1279"/>
      <c r="K162" s="1278"/>
      <c r="L162" s="1279"/>
      <c r="M162" s="12"/>
    </row>
    <row r="163" spans="1:13" ht="11.25">
      <c r="A163" s="11"/>
      <c r="B163" s="348">
        <v>44</v>
      </c>
      <c r="C163" s="349" t="s">
        <v>247</v>
      </c>
      <c r="D163" s="1282" t="s">
        <v>248</v>
      </c>
      <c r="E163" s="1283"/>
      <c r="F163" s="352"/>
      <c r="G163" s="490"/>
      <c r="H163" s="353"/>
      <c r="I163" s="1278"/>
      <c r="J163" s="1279"/>
      <c r="K163" s="1278"/>
      <c r="L163" s="1279"/>
      <c r="M163" s="12"/>
    </row>
    <row r="164" spans="1:13" ht="11.25">
      <c r="A164" s="11"/>
      <c r="B164" s="348">
        <v>45</v>
      </c>
      <c r="C164" s="349" t="s">
        <v>249</v>
      </c>
      <c r="D164" s="1282" t="s">
        <v>250</v>
      </c>
      <c r="E164" s="1283"/>
      <c r="F164" s="352"/>
      <c r="G164" s="490"/>
      <c r="H164" s="353"/>
      <c r="I164" s="1278"/>
      <c r="J164" s="1279"/>
      <c r="K164" s="1278"/>
      <c r="L164" s="1279"/>
      <c r="M164" s="12"/>
    </row>
    <row r="165" spans="1:13" ht="11.25">
      <c r="A165" s="11"/>
      <c r="B165" s="348">
        <v>46</v>
      </c>
      <c r="C165" s="349" t="s">
        <v>251</v>
      </c>
      <c r="D165" s="1282" t="s">
        <v>252</v>
      </c>
      <c r="E165" s="1283"/>
      <c r="F165" s="352"/>
      <c r="G165" s="490"/>
      <c r="H165" s="353"/>
      <c r="I165" s="1278"/>
      <c r="J165" s="1279"/>
      <c r="K165" s="1278"/>
      <c r="L165" s="1279"/>
      <c r="M165" s="12"/>
    </row>
    <row r="166" spans="1:13" ht="11.25">
      <c r="A166" s="11"/>
      <c r="B166" s="348">
        <v>47</v>
      </c>
      <c r="C166" s="349" t="s">
        <v>253</v>
      </c>
      <c r="D166" s="1282" t="s">
        <v>254</v>
      </c>
      <c r="E166" s="1283"/>
      <c r="F166" s="352"/>
      <c r="G166" s="490"/>
      <c r="H166" s="353"/>
      <c r="I166" s="1278"/>
      <c r="J166" s="1279"/>
      <c r="K166" s="1278"/>
      <c r="L166" s="1279"/>
      <c r="M166" s="12"/>
    </row>
    <row r="167" spans="1:13" ht="11.25">
      <c r="A167" s="11"/>
      <c r="B167" s="348">
        <v>48</v>
      </c>
      <c r="C167" s="349" t="s">
        <v>255</v>
      </c>
      <c r="D167" s="1282" t="s">
        <v>256</v>
      </c>
      <c r="E167" s="1283"/>
      <c r="F167" s="352"/>
      <c r="G167" s="490"/>
      <c r="H167" s="353"/>
      <c r="I167" s="1278"/>
      <c r="J167" s="1279"/>
      <c r="K167" s="1278"/>
      <c r="L167" s="1279"/>
      <c r="M167" s="12"/>
    </row>
    <row r="168" spans="1:13" ht="11.25">
      <c r="A168" s="11"/>
      <c r="B168" s="348">
        <v>49</v>
      </c>
      <c r="C168" s="349" t="s">
        <v>257</v>
      </c>
      <c r="D168" s="1282" t="s">
        <v>258</v>
      </c>
      <c r="E168" s="1283"/>
      <c r="F168" s="352"/>
      <c r="G168" s="490"/>
      <c r="H168" s="353"/>
      <c r="I168" s="1278"/>
      <c r="J168" s="1279"/>
      <c r="K168" s="1278"/>
      <c r="L168" s="1279"/>
      <c r="M168" s="12"/>
    </row>
    <row r="169" spans="1:13" ht="11.25">
      <c r="A169" s="11"/>
      <c r="B169" s="348">
        <v>50</v>
      </c>
      <c r="C169" s="349" t="s">
        <v>259</v>
      </c>
      <c r="D169" s="1282" t="s">
        <v>260</v>
      </c>
      <c r="E169" s="1283"/>
      <c r="F169" s="352"/>
      <c r="G169" s="490"/>
      <c r="H169" s="353"/>
      <c r="I169" s="1278"/>
      <c r="J169" s="1279"/>
      <c r="K169" s="1278"/>
      <c r="L169" s="1279"/>
      <c r="M169" s="12"/>
    </row>
    <row r="170" spans="1:13" ht="11.25">
      <c r="A170" s="11"/>
      <c r="B170" s="356">
        <v>51</v>
      </c>
      <c r="C170" s="349" t="s">
        <v>263</v>
      </c>
      <c r="D170" s="1286" t="s">
        <v>261</v>
      </c>
      <c r="E170" s="1287"/>
      <c r="F170" s="352"/>
      <c r="G170" s="490"/>
      <c r="H170" s="353"/>
      <c r="I170" s="1278"/>
      <c r="J170" s="1279"/>
      <c r="K170" s="1278"/>
      <c r="L170" s="1279"/>
      <c r="M170" s="12"/>
    </row>
    <row r="171" spans="1:13" ht="11.25">
      <c r="A171" s="11"/>
      <c r="B171" s="357"/>
      <c r="C171" s="358"/>
      <c r="D171" s="359"/>
      <c r="E171" s="360"/>
      <c r="F171" s="361"/>
      <c r="G171" s="490"/>
      <c r="H171" s="362"/>
      <c r="I171" s="1280"/>
      <c r="J171" s="1281"/>
      <c r="K171" s="1280"/>
      <c r="L171" s="1281"/>
      <c r="M171" s="12"/>
    </row>
    <row r="172" spans="1:14" ht="13.5" customHeight="1">
      <c r="A172" s="59"/>
      <c r="B172" s="364">
        <v>52</v>
      </c>
      <c r="C172" s="365" t="s">
        <v>61</v>
      </c>
      <c r="D172" s="1284" t="s">
        <v>88</v>
      </c>
      <c r="E172" s="1285"/>
      <c r="F172" s="366"/>
      <c r="G172" s="491">
        <f>SUM(G173:G193)</f>
        <v>0</v>
      </c>
      <c r="H172" s="492">
        <f>SUM(H173:H193)</f>
        <v>0</v>
      </c>
      <c r="I172" s="1271">
        <f>SUM(I173:I193)</f>
        <v>0</v>
      </c>
      <c r="J172" s="1272"/>
      <c r="K172" s="1271">
        <f>SUM(K173:K193)</f>
        <v>0</v>
      </c>
      <c r="L172" s="1272"/>
      <c r="M172" s="60"/>
      <c r="N172" s="61"/>
    </row>
    <row r="173" spans="1:14" s="326" customFormat="1" ht="13.5" customHeight="1">
      <c r="A173" s="62"/>
      <c r="B173" s="368">
        <v>53</v>
      </c>
      <c r="C173" s="328" t="s">
        <v>61</v>
      </c>
      <c r="D173" s="1273" t="s">
        <v>112</v>
      </c>
      <c r="E173" s="1249"/>
      <c r="F173" s="370"/>
      <c r="G173" s="491"/>
      <c r="H173" s="493"/>
      <c r="I173" s="1274"/>
      <c r="J173" s="1275"/>
      <c r="K173" s="1276"/>
      <c r="L173" s="1277"/>
      <c r="M173" s="324"/>
      <c r="N173" s="325"/>
    </row>
    <row r="174" spans="1:14" s="326" customFormat="1" ht="13.5" customHeight="1">
      <c r="A174" s="62"/>
      <c r="B174" s="368">
        <v>54</v>
      </c>
      <c r="C174" s="328" t="s">
        <v>99</v>
      </c>
      <c r="D174" s="1273" t="s">
        <v>113</v>
      </c>
      <c r="E174" s="1249"/>
      <c r="F174" s="370"/>
      <c r="G174" s="491"/>
      <c r="H174" s="493"/>
      <c r="I174" s="1274"/>
      <c r="J174" s="1275"/>
      <c r="K174" s="1276"/>
      <c r="L174" s="1277"/>
      <c r="M174" s="324"/>
      <c r="N174" s="325"/>
    </row>
    <row r="175" spans="1:14" s="326" customFormat="1" ht="13.5" customHeight="1">
      <c r="A175" s="62"/>
      <c r="B175" s="368">
        <v>55</v>
      </c>
      <c r="C175" s="328" t="s">
        <v>100</v>
      </c>
      <c r="D175" s="1273" t="s">
        <v>114</v>
      </c>
      <c r="E175" s="1249"/>
      <c r="F175" s="370"/>
      <c r="G175" s="491"/>
      <c r="H175" s="493"/>
      <c r="I175" s="1274"/>
      <c r="J175" s="1275"/>
      <c r="K175" s="1276"/>
      <c r="L175" s="1277"/>
      <c r="M175" s="324"/>
      <c r="N175" s="325"/>
    </row>
    <row r="176" spans="1:14" s="326" customFormat="1" ht="13.5" customHeight="1">
      <c r="A176" s="62"/>
      <c r="B176" s="368">
        <v>56</v>
      </c>
      <c r="C176" s="328" t="s">
        <v>121</v>
      </c>
      <c r="D176" s="1249" t="s">
        <v>264</v>
      </c>
      <c r="E176" s="1250"/>
      <c r="F176" s="370"/>
      <c r="G176" s="491"/>
      <c r="H176" s="493"/>
      <c r="I176" s="1251"/>
      <c r="J176" s="1252"/>
      <c r="K176" s="1253"/>
      <c r="L176" s="1254"/>
      <c r="M176" s="324"/>
      <c r="N176" s="325"/>
    </row>
    <row r="177" spans="1:14" s="326" customFormat="1" ht="13.5" customHeight="1">
      <c r="A177" s="62"/>
      <c r="B177" s="368">
        <v>57</v>
      </c>
      <c r="C177" s="328" t="s">
        <v>265</v>
      </c>
      <c r="D177" s="369" t="s">
        <v>266</v>
      </c>
      <c r="E177" s="373"/>
      <c r="F177" s="370"/>
      <c r="G177" s="491"/>
      <c r="H177" s="493"/>
      <c r="I177" s="1251"/>
      <c r="J177" s="1252"/>
      <c r="K177" s="1253"/>
      <c r="L177" s="1254"/>
      <c r="M177" s="324"/>
      <c r="N177" s="325"/>
    </row>
    <row r="178" spans="1:14" s="326" customFormat="1" ht="13.5" customHeight="1">
      <c r="A178" s="62"/>
      <c r="B178" s="368">
        <v>58</v>
      </c>
      <c r="C178" s="328" t="s">
        <v>267</v>
      </c>
      <c r="D178" s="369" t="s">
        <v>268</v>
      </c>
      <c r="E178" s="373"/>
      <c r="F178" s="370"/>
      <c r="G178" s="491"/>
      <c r="H178" s="493"/>
      <c r="I178" s="1251"/>
      <c r="J178" s="1252"/>
      <c r="K178" s="1253"/>
      <c r="L178" s="1254"/>
      <c r="M178" s="324"/>
      <c r="N178" s="325"/>
    </row>
    <row r="179" spans="1:14" s="326" customFormat="1" ht="13.5" customHeight="1">
      <c r="A179" s="62"/>
      <c r="B179" s="368">
        <v>59</v>
      </c>
      <c r="C179" s="328" t="s">
        <v>102</v>
      </c>
      <c r="D179" s="1249" t="s">
        <v>269</v>
      </c>
      <c r="E179" s="1250"/>
      <c r="F179" s="370"/>
      <c r="G179" s="491"/>
      <c r="H179" s="493"/>
      <c r="I179" s="1251"/>
      <c r="J179" s="1252"/>
      <c r="K179" s="1253"/>
      <c r="L179" s="1254"/>
      <c r="M179" s="324"/>
      <c r="N179" s="325"/>
    </row>
    <row r="180" spans="1:14" s="326" customFormat="1" ht="13.5" customHeight="1">
      <c r="A180" s="62"/>
      <c r="B180" s="368">
        <v>60</v>
      </c>
      <c r="C180" s="328" t="s">
        <v>101</v>
      </c>
      <c r="D180" s="1249" t="s">
        <v>115</v>
      </c>
      <c r="E180" s="1250"/>
      <c r="F180" s="370"/>
      <c r="G180" s="491"/>
      <c r="H180" s="493"/>
      <c r="I180" s="1251"/>
      <c r="J180" s="1252"/>
      <c r="K180" s="1253"/>
      <c r="L180" s="1254"/>
      <c r="M180" s="324"/>
      <c r="N180" s="325"/>
    </row>
    <row r="181" spans="1:14" s="326" customFormat="1" ht="13.5" customHeight="1">
      <c r="A181" s="62"/>
      <c r="B181" s="368">
        <v>61</v>
      </c>
      <c r="C181" s="328" t="s">
        <v>103</v>
      </c>
      <c r="D181" s="1249" t="s">
        <v>116</v>
      </c>
      <c r="E181" s="1250"/>
      <c r="F181" s="370"/>
      <c r="G181" s="491"/>
      <c r="H181" s="493"/>
      <c r="I181" s="1251"/>
      <c r="J181" s="1252"/>
      <c r="K181" s="1253"/>
      <c r="L181" s="1254"/>
      <c r="M181" s="324"/>
      <c r="N181" s="325"/>
    </row>
    <row r="182" spans="1:14" s="326" customFormat="1" ht="13.5" customHeight="1">
      <c r="A182" s="62"/>
      <c r="B182" s="368">
        <v>62</v>
      </c>
      <c r="C182" s="328" t="s">
        <v>104</v>
      </c>
      <c r="D182" s="1249" t="s">
        <v>117</v>
      </c>
      <c r="E182" s="1250"/>
      <c r="F182" s="370"/>
      <c r="G182" s="439"/>
      <c r="H182" s="332"/>
      <c r="I182" s="1251"/>
      <c r="J182" s="1252"/>
      <c r="K182" s="1253"/>
      <c r="L182" s="1254"/>
      <c r="M182" s="324"/>
      <c r="N182" s="325"/>
    </row>
    <row r="183" spans="1:14" s="326" customFormat="1" ht="13.5" customHeight="1">
      <c r="A183" s="62"/>
      <c r="B183" s="368">
        <v>63</v>
      </c>
      <c r="C183" s="328" t="s">
        <v>105</v>
      </c>
      <c r="D183" s="1249" t="s">
        <v>118</v>
      </c>
      <c r="E183" s="1250"/>
      <c r="F183" s="370"/>
      <c r="G183" s="491"/>
      <c r="H183" s="493"/>
      <c r="I183" s="1251"/>
      <c r="J183" s="1252"/>
      <c r="K183" s="1253"/>
      <c r="L183" s="1254"/>
      <c r="M183" s="324"/>
      <c r="N183" s="325"/>
    </row>
    <row r="184" spans="1:14" s="326" customFormat="1" ht="13.5" customHeight="1">
      <c r="A184" s="62"/>
      <c r="B184" s="368">
        <v>64</v>
      </c>
      <c r="C184" s="328" t="s">
        <v>270</v>
      </c>
      <c r="D184" s="1249" t="s">
        <v>271</v>
      </c>
      <c r="E184" s="1270"/>
      <c r="F184" s="370"/>
      <c r="G184" s="491"/>
      <c r="H184" s="493"/>
      <c r="I184" s="1251"/>
      <c r="J184" s="1252"/>
      <c r="K184" s="1253"/>
      <c r="L184" s="1254"/>
      <c r="M184" s="324"/>
      <c r="N184" s="325"/>
    </row>
    <row r="185" spans="1:14" s="326" customFormat="1" ht="13.5" customHeight="1">
      <c r="A185" s="62"/>
      <c r="B185" s="368">
        <v>65</v>
      </c>
      <c r="C185" s="328" t="s">
        <v>272</v>
      </c>
      <c r="D185" s="1249" t="s">
        <v>273</v>
      </c>
      <c r="E185" s="1270"/>
      <c r="F185" s="370"/>
      <c r="G185" s="491"/>
      <c r="H185" s="493"/>
      <c r="I185" s="1251"/>
      <c r="J185" s="1252"/>
      <c r="K185" s="1253"/>
      <c r="L185" s="1254"/>
      <c r="M185" s="324"/>
      <c r="N185" s="325"/>
    </row>
    <row r="186" spans="1:14" s="326" customFormat="1" ht="13.5" customHeight="1">
      <c r="A186" s="62"/>
      <c r="B186" s="368">
        <v>66</v>
      </c>
      <c r="C186" s="328" t="s">
        <v>106</v>
      </c>
      <c r="D186" s="1249" t="s">
        <v>119</v>
      </c>
      <c r="E186" s="1250"/>
      <c r="F186" s="370"/>
      <c r="G186" s="491"/>
      <c r="H186" s="493"/>
      <c r="I186" s="1251"/>
      <c r="J186" s="1252"/>
      <c r="K186" s="1253"/>
      <c r="L186" s="1254"/>
      <c r="M186" s="324"/>
      <c r="N186" s="325"/>
    </row>
    <row r="187" spans="1:14" s="326" customFormat="1" ht="13.5" customHeight="1">
      <c r="A187" s="62"/>
      <c r="B187" s="368">
        <v>67</v>
      </c>
      <c r="C187" s="328" t="s">
        <v>107</v>
      </c>
      <c r="D187" s="1249" t="s">
        <v>274</v>
      </c>
      <c r="E187" s="1250"/>
      <c r="F187" s="370"/>
      <c r="G187" s="491"/>
      <c r="H187" s="493"/>
      <c r="I187" s="1251"/>
      <c r="J187" s="1252"/>
      <c r="K187" s="1253"/>
      <c r="L187" s="1254"/>
      <c r="M187" s="324"/>
      <c r="N187" s="325"/>
    </row>
    <row r="188" spans="1:14" s="326" customFormat="1" ht="13.5" customHeight="1">
      <c r="A188" s="62"/>
      <c r="B188" s="374">
        <v>68</v>
      </c>
      <c r="C188" s="328" t="s">
        <v>108</v>
      </c>
      <c r="D188" s="1249" t="s">
        <v>275</v>
      </c>
      <c r="E188" s="1250"/>
      <c r="F188" s="370"/>
      <c r="G188" s="491"/>
      <c r="H188" s="493"/>
      <c r="I188" s="1251"/>
      <c r="J188" s="1252"/>
      <c r="K188" s="1253"/>
      <c r="L188" s="1254"/>
      <c r="M188" s="324"/>
      <c r="N188" s="325"/>
    </row>
    <row r="189" spans="1:14" s="326" customFormat="1" ht="13.5" customHeight="1">
      <c r="A189" s="62"/>
      <c r="B189" s="374">
        <v>69</v>
      </c>
      <c r="C189" s="328" t="s">
        <v>109</v>
      </c>
      <c r="D189" s="1249" t="s">
        <v>120</v>
      </c>
      <c r="E189" s="1250"/>
      <c r="F189" s="370"/>
      <c r="G189" s="491"/>
      <c r="H189" s="493"/>
      <c r="I189" s="1251"/>
      <c r="J189" s="1252"/>
      <c r="K189" s="1253"/>
      <c r="L189" s="1254"/>
      <c r="M189" s="324"/>
      <c r="N189" s="325"/>
    </row>
    <row r="190" spans="1:14" s="326" customFormat="1" ht="13.5" customHeight="1">
      <c r="A190" s="62"/>
      <c r="B190" s="374">
        <v>70</v>
      </c>
      <c r="C190" s="328" t="s">
        <v>110</v>
      </c>
      <c r="D190" s="1249" t="s">
        <v>276</v>
      </c>
      <c r="E190" s="1270"/>
      <c r="F190" s="370"/>
      <c r="G190" s="491"/>
      <c r="H190" s="493"/>
      <c r="I190" s="1251"/>
      <c r="J190" s="1252"/>
      <c r="K190" s="1253"/>
      <c r="L190" s="1254"/>
      <c r="M190" s="324"/>
      <c r="N190" s="325"/>
    </row>
    <row r="191" spans="1:14" s="326" customFormat="1" ht="13.5" customHeight="1">
      <c r="A191" s="62"/>
      <c r="B191" s="374">
        <v>71</v>
      </c>
      <c r="C191" s="328" t="s">
        <v>111</v>
      </c>
      <c r="D191" s="1249" t="s">
        <v>277</v>
      </c>
      <c r="E191" s="1270"/>
      <c r="F191" s="370"/>
      <c r="G191" s="491"/>
      <c r="H191" s="493"/>
      <c r="I191" s="1251"/>
      <c r="J191" s="1252"/>
      <c r="K191" s="1253"/>
      <c r="L191" s="1254"/>
      <c r="M191" s="324"/>
      <c r="N191" s="325"/>
    </row>
    <row r="192" spans="1:14" s="326" customFormat="1" ht="13.5" customHeight="1">
      <c r="A192" s="62"/>
      <c r="B192" s="374">
        <v>72</v>
      </c>
      <c r="C192" s="328" t="s">
        <v>278</v>
      </c>
      <c r="D192" s="1249" t="s">
        <v>279</v>
      </c>
      <c r="E192" s="1250"/>
      <c r="F192" s="370"/>
      <c r="G192" s="491"/>
      <c r="H192" s="493"/>
      <c r="I192" s="1251"/>
      <c r="J192" s="1252"/>
      <c r="K192" s="1253"/>
      <c r="L192" s="1254"/>
      <c r="M192" s="324"/>
      <c r="N192" s="325"/>
    </row>
    <row r="193" spans="1:14" s="326" customFormat="1" ht="13.5" customHeight="1" thickBot="1">
      <c r="A193" s="62"/>
      <c r="B193" s="374">
        <v>73</v>
      </c>
      <c r="C193" s="328" t="s">
        <v>286</v>
      </c>
      <c r="D193" s="1249" t="s">
        <v>280</v>
      </c>
      <c r="E193" s="1250"/>
      <c r="F193" s="375"/>
      <c r="G193" s="494"/>
      <c r="H193" s="495"/>
      <c r="I193" s="1255"/>
      <c r="J193" s="1256"/>
      <c r="K193" s="1257"/>
      <c r="L193" s="1258"/>
      <c r="M193" s="324"/>
      <c r="N193" s="325"/>
    </row>
    <row r="194" spans="1:14" ht="11.25">
      <c r="A194" s="3"/>
      <c r="B194" s="1259" t="s">
        <v>80</v>
      </c>
      <c r="C194" s="1259"/>
      <c r="D194" s="1259"/>
      <c r="E194" s="1259"/>
      <c r="F194" s="1259"/>
      <c r="G194" s="1259"/>
      <c r="H194" s="1259"/>
      <c r="I194" s="1259"/>
      <c r="J194" s="1259"/>
      <c r="K194" s="1259"/>
      <c r="L194" s="1259"/>
      <c r="M194" s="1260"/>
      <c r="N194" s="4"/>
    </row>
    <row r="195" spans="1:14" ht="11.25">
      <c r="A195" s="5"/>
      <c r="B195" s="1259" t="s">
        <v>79</v>
      </c>
      <c r="C195" s="1259"/>
      <c r="D195" s="1259"/>
      <c r="E195" s="1259"/>
      <c r="F195" s="1259"/>
      <c r="G195" s="1259"/>
      <c r="H195" s="1259"/>
      <c r="I195" s="1259"/>
      <c r="J195" s="1259"/>
      <c r="K195" s="1259"/>
      <c r="L195" s="1259"/>
      <c r="M195" s="1261"/>
      <c r="N195" s="4"/>
    </row>
    <row r="196" spans="1:14" ht="11.25">
      <c r="A196" s="5"/>
      <c r="B196" s="1259" t="s">
        <v>62</v>
      </c>
      <c r="C196" s="1259"/>
      <c r="D196" s="1259"/>
      <c r="E196" s="1259"/>
      <c r="F196" s="1259"/>
      <c r="G196" s="1259"/>
      <c r="H196" s="1259"/>
      <c r="I196" s="1259"/>
      <c r="J196" s="1259"/>
      <c r="K196" s="1259"/>
      <c r="L196" s="1259"/>
      <c r="M196" s="1261"/>
      <c r="N196" s="4"/>
    </row>
    <row r="197" spans="1:13" ht="12" thickBot="1">
      <c r="A197" s="11"/>
      <c r="B197" s="378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12"/>
    </row>
    <row r="198" spans="1:13" ht="12" thickBot="1">
      <c r="A198" s="11"/>
      <c r="B198" s="1262" t="s">
        <v>91</v>
      </c>
      <c r="C198" s="1263"/>
      <c r="D198" s="1268" t="s">
        <v>63</v>
      </c>
      <c r="E198" s="1269"/>
      <c r="F198" s="13" t="s">
        <v>64</v>
      </c>
      <c r="G198" s="1262" t="s">
        <v>65</v>
      </c>
      <c r="H198" s="1263"/>
      <c r="I198" s="13" t="s">
        <v>64</v>
      </c>
      <c r="J198" s="7" t="s">
        <v>66</v>
      </c>
      <c r="K198" s="1268" t="s">
        <v>67</v>
      </c>
      <c r="L198" s="1269"/>
      <c r="M198" s="12"/>
    </row>
    <row r="199" spans="1:13" ht="11.25">
      <c r="A199" s="11"/>
      <c r="B199" s="1264"/>
      <c r="C199" s="1265"/>
      <c r="D199" s="22" t="s">
        <v>402</v>
      </c>
      <c r="E199" s="2"/>
      <c r="F199" s="55" t="s">
        <v>403</v>
      </c>
      <c r="G199" s="1264"/>
      <c r="H199" s="1265"/>
      <c r="I199" s="55" t="s">
        <v>386</v>
      </c>
      <c r="J199" s="1"/>
      <c r="K199" s="1"/>
      <c r="L199" s="2"/>
      <c r="M199" s="12"/>
    </row>
    <row r="200" spans="1:13" ht="12" thickBot="1">
      <c r="A200" s="11"/>
      <c r="B200" s="1266"/>
      <c r="C200" s="1267"/>
      <c r="D200" s="170"/>
      <c r="E200" s="20"/>
      <c r="F200" s="379"/>
      <c r="G200" s="1266"/>
      <c r="H200" s="1267"/>
      <c r="I200" s="379"/>
      <c r="J200" s="170"/>
      <c r="K200" s="170"/>
      <c r="L200" s="20"/>
      <c r="M200" s="12"/>
    </row>
    <row r="201" spans="1:13" ht="12" thickBot="1">
      <c r="A201" s="170"/>
      <c r="B201" s="380"/>
      <c r="C201" s="171"/>
      <c r="D201" s="171"/>
      <c r="E201" s="171"/>
      <c r="F201" s="171"/>
      <c r="G201" s="171"/>
      <c r="H201" s="171"/>
      <c r="I201" s="171"/>
      <c r="J201" s="171"/>
      <c r="K201" s="171"/>
      <c r="L201" s="171"/>
      <c r="M201" s="20"/>
    </row>
  </sheetData>
  <sheetProtection/>
  <mergeCells count="389">
    <mergeCell ref="B198:C200"/>
    <mergeCell ref="D198:E198"/>
    <mergeCell ref="G198:H200"/>
    <mergeCell ref="K198:L198"/>
    <mergeCell ref="D193:E193"/>
    <mergeCell ref="I193:J193"/>
    <mergeCell ref="K193:L193"/>
    <mergeCell ref="B194:M194"/>
    <mergeCell ref="B195:M195"/>
    <mergeCell ref="B196:M196"/>
    <mergeCell ref="D191:E191"/>
    <mergeCell ref="I191:J191"/>
    <mergeCell ref="K191:L191"/>
    <mergeCell ref="D192:E192"/>
    <mergeCell ref="I192:J192"/>
    <mergeCell ref="K192:L192"/>
    <mergeCell ref="D189:E189"/>
    <mergeCell ref="I189:J189"/>
    <mergeCell ref="K189:L189"/>
    <mergeCell ref="D190:E190"/>
    <mergeCell ref="I190:J190"/>
    <mergeCell ref="K190:L190"/>
    <mergeCell ref="D187:E187"/>
    <mergeCell ref="I187:J187"/>
    <mergeCell ref="K187:L187"/>
    <mergeCell ref="D188:E188"/>
    <mergeCell ref="I188:J188"/>
    <mergeCell ref="K188:L188"/>
    <mergeCell ref="D185:E185"/>
    <mergeCell ref="I185:J185"/>
    <mergeCell ref="K185:L185"/>
    <mergeCell ref="D186:E186"/>
    <mergeCell ref="I186:J186"/>
    <mergeCell ref="K186:L186"/>
    <mergeCell ref="D183:E183"/>
    <mergeCell ref="I183:J183"/>
    <mergeCell ref="K183:L183"/>
    <mergeCell ref="D184:E184"/>
    <mergeCell ref="I184:J184"/>
    <mergeCell ref="K184:L184"/>
    <mergeCell ref="D181:E181"/>
    <mergeCell ref="I181:J181"/>
    <mergeCell ref="K181:L181"/>
    <mergeCell ref="D182:E182"/>
    <mergeCell ref="I182:J182"/>
    <mergeCell ref="K182:L182"/>
    <mergeCell ref="K177:L177"/>
    <mergeCell ref="I178:J178"/>
    <mergeCell ref="K178:L178"/>
    <mergeCell ref="D180:E180"/>
    <mergeCell ref="I180:J180"/>
    <mergeCell ref="K180:L180"/>
    <mergeCell ref="D179:E179"/>
    <mergeCell ref="I179:J179"/>
    <mergeCell ref="K179:L179"/>
    <mergeCell ref="I177:J177"/>
    <mergeCell ref="D175:E175"/>
    <mergeCell ref="I175:J175"/>
    <mergeCell ref="K175:L175"/>
    <mergeCell ref="D176:E176"/>
    <mergeCell ref="I176:J176"/>
    <mergeCell ref="K176:L176"/>
    <mergeCell ref="D173:E173"/>
    <mergeCell ref="I173:J173"/>
    <mergeCell ref="K173:L173"/>
    <mergeCell ref="D174:E174"/>
    <mergeCell ref="I174:J174"/>
    <mergeCell ref="K174:L174"/>
    <mergeCell ref="D172:E172"/>
    <mergeCell ref="I172:J172"/>
    <mergeCell ref="K172:L172"/>
    <mergeCell ref="D170:E170"/>
    <mergeCell ref="I170:J170"/>
    <mergeCell ref="K170:L170"/>
    <mergeCell ref="I171:J171"/>
    <mergeCell ref="K171:L171"/>
    <mergeCell ref="D168:E168"/>
    <mergeCell ref="I168:J168"/>
    <mergeCell ref="K168:L168"/>
    <mergeCell ref="D169:E169"/>
    <mergeCell ref="I169:J169"/>
    <mergeCell ref="K169:L169"/>
    <mergeCell ref="D166:E166"/>
    <mergeCell ref="I166:J166"/>
    <mergeCell ref="K166:L166"/>
    <mergeCell ref="D167:E167"/>
    <mergeCell ref="I167:J167"/>
    <mergeCell ref="K167:L167"/>
    <mergeCell ref="D164:E164"/>
    <mergeCell ref="I164:J164"/>
    <mergeCell ref="K164:L164"/>
    <mergeCell ref="D165:E165"/>
    <mergeCell ref="I165:J165"/>
    <mergeCell ref="K165:L165"/>
    <mergeCell ref="I160:J160"/>
    <mergeCell ref="K160:L160"/>
    <mergeCell ref="D162:E162"/>
    <mergeCell ref="I162:J162"/>
    <mergeCell ref="K162:L162"/>
    <mergeCell ref="D163:E163"/>
    <mergeCell ref="I163:J163"/>
    <mergeCell ref="K163:L163"/>
    <mergeCell ref="I154:J154"/>
    <mergeCell ref="K154:L154"/>
    <mergeCell ref="I155:J155"/>
    <mergeCell ref="K155:L155"/>
    <mergeCell ref="K158:L158"/>
    <mergeCell ref="I159:J159"/>
    <mergeCell ref="K159:L159"/>
    <mergeCell ref="K151:L151"/>
    <mergeCell ref="I152:J152"/>
    <mergeCell ref="K152:L152"/>
    <mergeCell ref="I161:J161"/>
    <mergeCell ref="K161:L161"/>
    <mergeCell ref="I156:J156"/>
    <mergeCell ref="K156:L156"/>
    <mergeCell ref="I157:J157"/>
    <mergeCell ref="K157:L157"/>
    <mergeCell ref="I158:J158"/>
    <mergeCell ref="I153:J153"/>
    <mergeCell ref="K153:L153"/>
    <mergeCell ref="K146:L146"/>
    <mergeCell ref="I147:J147"/>
    <mergeCell ref="K147:L147"/>
    <mergeCell ref="I148:J148"/>
    <mergeCell ref="K148:L148"/>
    <mergeCell ref="I150:J150"/>
    <mergeCell ref="K150:L150"/>
    <mergeCell ref="I151:J151"/>
    <mergeCell ref="K141:L141"/>
    <mergeCell ref="I142:J142"/>
    <mergeCell ref="K142:L142"/>
    <mergeCell ref="I149:J149"/>
    <mergeCell ref="K149:L149"/>
    <mergeCell ref="I144:J144"/>
    <mergeCell ref="K144:L144"/>
    <mergeCell ref="I145:J145"/>
    <mergeCell ref="K145:L145"/>
    <mergeCell ref="I146:J146"/>
    <mergeCell ref="D143:E143"/>
    <mergeCell ref="I143:J143"/>
    <mergeCell ref="K143:L143"/>
    <mergeCell ref="D139:E139"/>
    <mergeCell ref="I139:J139"/>
    <mergeCell ref="K139:L139"/>
    <mergeCell ref="D140:E140"/>
    <mergeCell ref="I140:J140"/>
    <mergeCell ref="K140:L140"/>
    <mergeCell ref="I141:J141"/>
    <mergeCell ref="D137:E137"/>
    <mergeCell ref="I137:J137"/>
    <mergeCell ref="K137:L137"/>
    <mergeCell ref="D138:E138"/>
    <mergeCell ref="I138:J138"/>
    <mergeCell ref="K138:L138"/>
    <mergeCell ref="D135:E135"/>
    <mergeCell ref="I135:J135"/>
    <mergeCell ref="K135:L135"/>
    <mergeCell ref="D136:E136"/>
    <mergeCell ref="I136:J136"/>
    <mergeCell ref="K136:L136"/>
    <mergeCell ref="D133:E133"/>
    <mergeCell ref="I133:J133"/>
    <mergeCell ref="K133:L133"/>
    <mergeCell ref="D134:E134"/>
    <mergeCell ref="I134:J134"/>
    <mergeCell ref="K134:L134"/>
    <mergeCell ref="D131:E131"/>
    <mergeCell ref="I131:J131"/>
    <mergeCell ref="K131:L131"/>
    <mergeCell ref="D132:E132"/>
    <mergeCell ref="I132:J132"/>
    <mergeCell ref="K132:L132"/>
    <mergeCell ref="D129:E129"/>
    <mergeCell ref="I129:J129"/>
    <mergeCell ref="K129:L129"/>
    <mergeCell ref="D130:E130"/>
    <mergeCell ref="I130:J130"/>
    <mergeCell ref="K130:L130"/>
    <mergeCell ref="D128:E128"/>
    <mergeCell ref="I128:J128"/>
    <mergeCell ref="K128:L128"/>
    <mergeCell ref="D124:E124"/>
    <mergeCell ref="I124:J124"/>
    <mergeCell ref="K124:L124"/>
    <mergeCell ref="I125:J125"/>
    <mergeCell ref="K125:L125"/>
    <mergeCell ref="D122:E122"/>
    <mergeCell ref="I122:J122"/>
    <mergeCell ref="K122:L122"/>
    <mergeCell ref="D123:E123"/>
    <mergeCell ref="I123:J123"/>
    <mergeCell ref="K123:L123"/>
    <mergeCell ref="D120:E120"/>
    <mergeCell ref="I120:J120"/>
    <mergeCell ref="K120:L120"/>
    <mergeCell ref="D121:E121"/>
    <mergeCell ref="I121:J121"/>
    <mergeCell ref="K121:L121"/>
    <mergeCell ref="D119:E119"/>
    <mergeCell ref="I119:J119"/>
    <mergeCell ref="K119:L119"/>
    <mergeCell ref="D117:E117"/>
    <mergeCell ref="I117:J117"/>
    <mergeCell ref="K117:L117"/>
    <mergeCell ref="I118:J118"/>
    <mergeCell ref="K118:L118"/>
    <mergeCell ref="K113:L113"/>
    <mergeCell ref="D115:E115"/>
    <mergeCell ref="I115:J115"/>
    <mergeCell ref="K115:L115"/>
    <mergeCell ref="D116:E116"/>
    <mergeCell ref="I116:J116"/>
    <mergeCell ref="K116:L116"/>
    <mergeCell ref="D111:E111"/>
    <mergeCell ref="I111:J111"/>
    <mergeCell ref="K111:L111"/>
    <mergeCell ref="D114:E114"/>
    <mergeCell ref="I114:J114"/>
    <mergeCell ref="K114:L114"/>
    <mergeCell ref="I112:J112"/>
    <mergeCell ref="K112:L112"/>
    <mergeCell ref="D113:E113"/>
    <mergeCell ref="I113:J113"/>
    <mergeCell ref="D109:E109"/>
    <mergeCell ref="I109:J109"/>
    <mergeCell ref="K109:L109"/>
    <mergeCell ref="D110:E110"/>
    <mergeCell ref="I110:J110"/>
    <mergeCell ref="K110:L110"/>
    <mergeCell ref="I105:J105"/>
    <mergeCell ref="K105:L105"/>
    <mergeCell ref="D106:E106"/>
    <mergeCell ref="I106:J106"/>
    <mergeCell ref="K106:L106"/>
    <mergeCell ref="D108:E108"/>
    <mergeCell ref="I108:J108"/>
    <mergeCell ref="K108:L108"/>
    <mergeCell ref="I107:J107"/>
    <mergeCell ref="K107:L107"/>
    <mergeCell ref="I104:J104"/>
    <mergeCell ref="K104:L104"/>
    <mergeCell ref="I103:J103"/>
    <mergeCell ref="K103:L103"/>
    <mergeCell ref="I98:J98"/>
    <mergeCell ref="K98:L98"/>
    <mergeCell ref="I99:J99"/>
    <mergeCell ref="I102:J102"/>
    <mergeCell ref="K102:L102"/>
    <mergeCell ref="K99:L99"/>
    <mergeCell ref="I100:J100"/>
    <mergeCell ref="K100:L100"/>
    <mergeCell ref="I101:J101"/>
    <mergeCell ref="K101:L101"/>
    <mergeCell ref="D97:E97"/>
    <mergeCell ref="I97:J97"/>
    <mergeCell ref="K97:L97"/>
    <mergeCell ref="K93:L93"/>
    <mergeCell ref="I94:J94"/>
    <mergeCell ref="K94:L94"/>
    <mergeCell ref="D96:E96"/>
    <mergeCell ref="I96:J96"/>
    <mergeCell ref="K96:L96"/>
    <mergeCell ref="I95:J95"/>
    <mergeCell ref="K95:L95"/>
    <mergeCell ref="D93:E93"/>
    <mergeCell ref="I93:J93"/>
    <mergeCell ref="D91:E91"/>
    <mergeCell ref="I91:J91"/>
    <mergeCell ref="K91:L91"/>
    <mergeCell ref="D92:E92"/>
    <mergeCell ref="I92:J92"/>
    <mergeCell ref="K92:L92"/>
    <mergeCell ref="D89:E89"/>
    <mergeCell ref="I89:J89"/>
    <mergeCell ref="K89:L89"/>
    <mergeCell ref="D90:E90"/>
    <mergeCell ref="I90:J90"/>
    <mergeCell ref="K90:L90"/>
    <mergeCell ref="D87:E87"/>
    <mergeCell ref="I87:J87"/>
    <mergeCell ref="K87:L87"/>
    <mergeCell ref="D88:E88"/>
    <mergeCell ref="I88:J88"/>
    <mergeCell ref="K88:L88"/>
    <mergeCell ref="D85:E85"/>
    <mergeCell ref="I85:J85"/>
    <mergeCell ref="K85:L85"/>
    <mergeCell ref="D86:E86"/>
    <mergeCell ref="I86:J86"/>
    <mergeCell ref="K86:L86"/>
    <mergeCell ref="I81:J81"/>
    <mergeCell ref="K81:L81"/>
    <mergeCell ref="D83:E83"/>
    <mergeCell ref="I83:J83"/>
    <mergeCell ref="K83:L83"/>
    <mergeCell ref="D84:E84"/>
    <mergeCell ref="I84:J84"/>
    <mergeCell ref="K84:L84"/>
    <mergeCell ref="K76:L76"/>
    <mergeCell ref="D77:E77"/>
    <mergeCell ref="I77:J77"/>
    <mergeCell ref="K77:L77"/>
    <mergeCell ref="D79:E79"/>
    <mergeCell ref="I79:J79"/>
    <mergeCell ref="K79:L79"/>
    <mergeCell ref="I74:J74"/>
    <mergeCell ref="K74:L74"/>
    <mergeCell ref="D75:E75"/>
    <mergeCell ref="I75:J75"/>
    <mergeCell ref="K75:L75"/>
    <mergeCell ref="D82:E82"/>
    <mergeCell ref="I82:J82"/>
    <mergeCell ref="K82:L82"/>
    <mergeCell ref="D76:E76"/>
    <mergeCell ref="I76:J76"/>
    <mergeCell ref="K67:L67"/>
    <mergeCell ref="B71:L71"/>
    <mergeCell ref="B72:B73"/>
    <mergeCell ref="C72:F72"/>
    <mergeCell ref="I73:J73"/>
    <mergeCell ref="K70:L70"/>
    <mergeCell ref="K73:L73"/>
    <mergeCell ref="K65:L65"/>
    <mergeCell ref="I72:J72"/>
    <mergeCell ref="K72:L72"/>
    <mergeCell ref="I69:J69"/>
    <mergeCell ref="K69:L69"/>
    <mergeCell ref="I68:J68"/>
    <mergeCell ref="K68:L68"/>
    <mergeCell ref="I70:J70"/>
    <mergeCell ref="I66:J66"/>
    <mergeCell ref="I67:J67"/>
    <mergeCell ref="K66:L66"/>
    <mergeCell ref="I60:J60"/>
    <mergeCell ref="K60:L60"/>
    <mergeCell ref="I61:J61"/>
    <mergeCell ref="K61:L61"/>
    <mergeCell ref="I63:J63"/>
    <mergeCell ref="K63:L63"/>
    <mergeCell ref="I64:J64"/>
    <mergeCell ref="K64:L64"/>
    <mergeCell ref="I65:J65"/>
    <mergeCell ref="I55:J55"/>
    <mergeCell ref="K55:L55"/>
    <mergeCell ref="I62:J62"/>
    <mergeCell ref="K62:L62"/>
    <mergeCell ref="I57:J57"/>
    <mergeCell ref="K57:L57"/>
    <mergeCell ref="I58:J58"/>
    <mergeCell ref="K58:L58"/>
    <mergeCell ref="I59:J59"/>
    <mergeCell ref="K59:L59"/>
    <mergeCell ref="I56:J56"/>
    <mergeCell ref="K56:L56"/>
    <mergeCell ref="I51:J51"/>
    <mergeCell ref="K51:L51"/>
    <mergeCell ref="I52:J52"/>
    <mergeCell ref="K52:L52"/>
    <mergeCell ref="I53:J53"/>
    <mergeCell ref="K53:L53"/>
    <mergeCell ref="I54:J54"/>
    <mergeCell ref="K54:L54"/>
    <mergeCell ref="B49:B50"/>
    <mergeCell ref="C49:F50"/>
    <mergeCell ref="I49:J49"/>
    <mergeCell ref="K49:L49"/>
    <mergeCell ref="I50:J50"/>
    <mergeCell ref="K50:L50"/>
    <mergeCell ref="C41:E41"/>
    <mergeCell ref="B48:L48"/>
    <mergeCell ref="I23:J23"/>
    <mergeCell ref="K23:L23"/>
    <mergeCell ref="B23:B24"/>
    <mergeCell ref="C23:E23"/>
    <mergeCell ref="K14:L14"/>
    <mergeCell ref="K15:L15"/>
    <mergeCell ref="F23:F24"/>
    <mergeCell ref="G23:H23"/>
    <mergeCell ref="K18:L18"/>
    <mergeCell ref="B22:L22"/>
    <mergeCell ref="K10:L10"/>
    <mergeCell ref="K11:L11"/>
    <mergeCell ref="B9:L9"/>
    <mergeCell ref="A6:M6"/>
    <mergeCell ref="A7:M7"/>
    <mergeCell ref="B8:C8"/>
    <mergeCell ref="D8:J8"/>
    <mergeCell ref="K8:L8"/>
  </mergeCells>
  <printOptions/>
  <pageMargins left="0.16" right="0.77" top="0.75" bottom="0.75" header="0.3" footer="0.3"/>
  <pageSetup horizontalDpi="600" verticalDpi="600" orientation="landscape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96"/>
  <sheetViews>
    <sheetView zoomScalePageLayoutView="0" workbookViewId="0" topLeftCell="A1">
      <selection activeCell="H77" sqref="H77"/>
    </sheetView>
  </sheetViews>
  <sheetFormatPr defaultColWidth="9.140625" defaultRowHeight="12.75"/>
  <cols>
    <col min="1" max="1" width="2.421875" style="9" customWidth="1"/>
    <col min="2" max="2" width="4.57421875" style="9" customWidth="1"/>
    <col min="3" max="3" width="9.8515625" style="9" customWidth="1"/>
    <col min="4" max="5" width="8.421875" style="9" customWidth="1"/>
    <col min="6" max="6" width="7.7109375" style="9" customWidth="1"/>
    <col min="7" max="7" width="8.00390625" style="9" customWidth="1"/>
    <col min="8" max="8" width="17.00390625" style="9" customWidth="1"/>
    <col min="9" max="9" width="7.140625" style="9" customWidth="1"/>
    <col min="10" max="10" width="14.28125" style="9" customWidth="1"/>
    <col min="11" max="11" width="10.421875" style="9" customWidth="1"/>
    <col min="12" max="12" width="16.8515625" style="9" customWidth="1"/>
    <col min="13" max="13" width="3.421875" style="9" customWidth="1"/>
    <col min="14" max="16384" width="9.140625" style="9" customWidth="1"/>
  </cols>
  <sheetData>
    <row r="1" spans="1:13" ht="12" thickBot="1">
      <c r="A1" s="1431" t="s">
        <v>0</v>
      </c>
      <c r="B1" s="1431"/>
      <c r="C1" s="1431"/>
      <c r="D1" s="1431"/>
      <c r="E1" s="1431"/>
      <c r="F1" s="1431"/>
      <c r="G1" s="1431"/>
      <c r="H1" s="1431"/>
      <c r="I1" s="1431"/>
      <c r="J1" s="1431"/>
      <c r="K1" s="1431"/>
      <c r="L1" s="1431"/>
      <c r="M1" s="1431"/>
    </row>
    <row r="2" spans="1:13" ht="12" thickBot="1">
      <c r="A2" s="1268" t="s">
        <v>1</v>
      </c>
      <c r="B2" s="1432"/>
      <c r="C2" s="1432"/>
      <c r="D2" s="1432"/>
      <c r="E2" s="1432"/>
      <c r="F2" s="1432"/>
      <c r="G2" s="1432"/>
      <c r="H2" s="1432"/>
      <c r="I2" s="1432"/>
      <c r="J2" s="1432"/>
      <c r="K2" s="1432"/>
      <c r="L2" s="1432"/>
      <c r="M2" s="1269"/>
    </row>
    <row r="3" spans="1:13" ht="12" thickBot="1">
      <c r="A3" s="1"/>
      <c r="B3" s="1268" t="s">
        <v>285</v>
      </c>
      <c r="C3" s="1269"/>
      <c r="D3" s="1268" t="s">
        <v>2</v>
      </c>
      <c r="E3" s="1432"/>
      <c r="F3" s="1432"/>
      <c r="G3" s="1432"/>
      <c r="H3" s="1432"/>
      <c r="I3" s="1432"/>
      <c r="J3" s="1269"/>
      <c r="K3" s="1433"/>
      <c r="L3" s="1434"/>
      <c r="M3" s="2"/>
    </row>
    <row r="4" spans="1:13" ht="12" thickBot="1">
      <c r="A4" s="11"/>
      <c r="B4" s="1372" t="s">
        <v>3</v>
      </c>
      <c r="C4" s="1373"/>
      <c r="D4" s="1435"/>
      <c r="E4" s="1435"/>
      <c r="F4" s="1435"/>
      <c r="G4" s="1435"/>
      <c r="H4" s="1373"/>
      <c r="I4" s="1373"/>
      <c r="J4" s="1373"/>
      <c r="K4" s="1373"/>
      <c r="L4" s="1436"/>
      <c r="M4" s="12"/>
    </row>
    <row r="5" spans="1:13" ht="12" thickBot="1">
      <c r="A5" s="11"/>
      <c r="B5" s="13" t="s">
        <v>4</v>
      </c>
      <c r="C5" s="14" t="s">
        <v>283</v>
      </c>
      <c r="D5" s="15"/>
      <c r="E5" s="16"/>
      <c r="F5" s="556" t="s">
        <v>428</v>
      </c>
      <c r="G5" s="382"/>
      <c r="H5" s="383" t="s">
        <v>429</v>
      </c>
      <c r="I5" s="384">
        <v>626</v>
      </c>
      <c r="J5" s="383">
        <v>16314</v>
      </c>
      <c r="K5" s="1427"/>
      <c r="L5" s="1428"/>
      <c r="M5" s="12"/>
    </row>
    <row r="6" spans="1:13" ht="11.25">
      <c r="A6" s="11"/>
      <c r="B6" s="21" t="s">
        <v>5</v>
      </c>
      <c r="C6" s="22" t="s">
        <v>284</v>
      </c>
      <c r="D6" s="23"/>
      <c r="E6" s="24"/>
      <c r="F6" s="25" t="s">
        <v>90</v>
      </c>
      <c r="G6" s="26"/>
      <c r="H6" s="27"/>
      <c r="I6" s="27"/>
      <c r="J6" s="27"/>
      <c r="K6" s="1364"/>
      <c r="L6" s="1382"/>
      <c r="M6" s="12"/>
    </row>
    <row r="7" spans="1:13" ht="11.25">
      <c r="A7" s="11"/>
      <c r="B7" s="29"/>
      <c r="C7" s="30"/>
      <c r="D7" s="23"/>
      <c r="E7" s="24"/>
      <c r="F7" s="31" t="s">
        <v>6</v>
      </c>
      <c r="G7" s="32"/>
      <c r="H7" s="32"/>
      <c r="I7" s="32"/>
      <c r="J7" s="32"/>
      <c r="K7" s="33"/>
      <c r="L7" s="34"/>
      <c r="M7" s="12"/>
    </row>
    <row r="8" spans="1:13" ht="12" thickBot="1">
      <c r="A8" s="11"/>
      <c r="B8" s="29"/>
      <c r="C8" s="30"/>
      <c r="D8" s="23"/>
      <c r="E8" s="24"/>
      <c r="F8" s="31" t="s">
        <v>7</v>
      </c>
      <c r="G8" s="32"/>
      <c r="H8" s="32"/>
      <c r="I8" s="32"/>
      <c r="J8" s="32"/>
      <c r="K8" s="35"/>
      <c r="L8" s="36"/>
      <c r="M8" s="12"/>
    </row>
    <row r="9" spans="1:13" ht="12" thickBot="1">
      <c r="A9" s="11"/>
      <c r="B9" s="37"/>
      <c r="C9" s="14"/>
      <c r="D9" s="38"/>
      <c r="E9" s="39"/>
      <c r="F9" s="40" t="s">
        <v>8</v>
      </c>
      <c r="G9" s="41"/>
      <c r="H9" s="41"/>
      <c r="I9" s="41"/>
      <c r="J9" s="41"/>
      <c r="K9" s="1429"/>
      <c r="L9" s="1430"/>
      <c r="M9" s="12"/>
    </row>
    <row r="10" spans="1:13" ht="12" thickBot="1">
      <c r="A10" s="11"/>
      <c r="B10" s="21" t="s">
        <v>9</v>
      </c>
      <c r="C10" s="42" t="s">
        <v>10</v>
      </c>
      <c r="D10" s="43"/>
      <c r="E10" s="44"/>
      <c r="F10" s="44"/>
      <c r="G10" s="45"/>
      <c r="H10" s="46"/>
      <c r="I10" s="46"/>
      <c r="J10" s="46"/>
      <c r="K10" s="1401"/>
      <c r="L10" s="1402"/>
      <c r="M10" s="12"/>
    </row>
    <row r="11" spans="1:13" ht="12" thickBot="1">
      <c r="A11" s="11"/>
      <c r="B11" s="29"/>
      <c r="C11" s="13" t="s">
        <v>11</v>
      </c>
      <c r="D11" s="22" t="s">
        <v>12</v>
      </c>
      <c r="E11" s="47"/>
      <c r="F11" s="48"/>
      <c r="G11" s="16"/>
      <c r="H11" s="16"/>
      <c r="I11" s="16"/>
      <c r="J11" s="16"/>
      <c r="K11" s="33"/>
      <c r="L11" s="34"/>
      <c r="M11" s="12"/>
    </row>
    <row r="12" spans="1:13" ht="12" thickBot="1">
      <c r="A12" s="11"/>
      <c r="B12" s="29"/>
      <c r="C12" s="49"/>
      <c r="D12" s="50"/>
      <c r="E12" s="16"/>
      <c r="F12" s="17"/>
      <c r="G12" s="16"/>
      <c r="H12" s="16"/>
      <c r="I12" s="16"/>
      <c r="J12" s="16"/>
      <c r="K12" s="51"/>
      <c r="L12" s="52"/>
      <c r="M12" s="12"/>
    </row>
    <row r="13" spans="1:13" ht="12" thickBot="1">
      <c r="A13" s="11"/>
      <c r="B13" s="29"/>
      <c r="C13" s="49"/>
      <c r="D13" s="50"/>
      <c r="E13" s="16"/>
      <c r="F13" s="17"/>
      <c r="G13" s="16"/>
      <c r="H13" s="16"/>
      <c r="I13" s="16"/>
      <c r="J13" s="16"/>
      <c r="K13" s="1401"/>
      <c r="L13" s="1402"/>
      <c r="M13" s="12"/>
    </row>
    <row r="14" spans="1:13" ht="12" thickBot="1">
      <c r="A14" s="11"/>
      <c r="B14" s="29"/>
      <c r="C14" s="49"/>
      <c r="D14" s="50"/>
      <c r="E14" s="16"/>
      <c r="F14" s="17"/>
      <c r="G14" s="16"/>
      <c r="H14" s="16"/>
      <c r="I14" s="16"/>
      <c r="J14" s="16"/>
      <c r="K14" s="33"/>
      <c r="L14" s="34"/>
      <c r="M14" s="12"/>
    </row>
    <row r="15" spans="1:13" ht="12" thickBot="1">
      <c r="A15" s="11"/>
      <c r="B15" s="29"/>
      <c r="C15" s="49"/>
      <c r="D15" s="50"/>
      <c r="E15" s="16"/>
      <c r="F15" s="17"/>
      <c r="G15" s="16"/>
      <c r="H15" s="16"/>
      <c r="I15" s="16"/>
      <c r="J15" s="16"/>
      <c r="K15" s="53"/>
      <c r="L15" s="54"/>
      <c r="M15" s="12"/>
    </row>
    <row r="16" spans="1:13" ht="12" thickBot="1">
      <c r="A16" s="11"/>
      <c r="B16" s="37"/>
      <c r="C16" s="55"/>
      <c r="D16" s="11"/>
      <c r="E16" s="56"/>
      <c r="F16" s="23"/>
      <c r="G16" s="47"/>
      <c r="H16" s="47"/>
      <c r="I16" s="47"/>
      <c r="J16" s="47"/>
      <c r="K16" s="57"/>
      <c r="L16" s="58"/>
      <c r="M16" s="12"/>
    </row>
    <row r="17" spans="1:14" ht="12" thickBot="1">
      <c r="A17" s="59"/>
      <c r="B17" s="1403" t="s">
        <v>13</v>
      </c>
      <c r="C17" s="1404"/>
      <c r="D17" s="1404"/>
      <c r="E17" s="1404"/>
      <c r="F17" s="1404"/>
      <c r="G17" s="1404"/>
      <c r="H17" s="1404"/>
      <c r="I17" s="1404"/>
      <c r="J17" s="1404"/>
      <c r="K17" s="1405"/>
      <c r="L17" s="1406"/>
      <c r="M17" s="60"/>
      <c r="N17" s="61"/>
    </row>
    <row r="18" spans="1:14" ht="51.75" customHeight="1" thickBot="1">
      <c r="A18" s="62"/>
      <c r="B18" s="1407" t="s">
        <v>82</v>
      </c>
      <c r="C18" s="1409" t="s">
        <v>14</v>
      </c>
      <c r="D18" s="1410"/>
      <c r="E18" s="1410"/>
      <c r="F18" s="1407" t="s">
        <v>359</v>
      </c>
      <c r="G18" s="1409" t="s">
        <v>318</v>
      </c>
      <c r="H18" s="1412"/>
      <c r="I18" s="1409" t="s">
        <v>325</v>
      </c>
      <c r="J18" s="1412"/>
      <c r="K18" s="1409" t="s">
        <v>330</v>
      </c>
      <c r="L18" s="1412"/>
      <c r="M18" s="60"/>
      <c r="N18" s="61"/>
    </row>
    <row r="19" spans="1:14" ht="45.75" thickBot="1">
      <c r="A19" s="62"/>
      <c r="B19" s="1408"/>
      <c r="C19" s="63" t="s">
        <v>15</v>
      </c>
      <c r="D19" s="64"/>
      <c r="E19" s="65" t="s">
        <v>16</v>
      </c>
      <c r="F19" s="1411"/>
      <c r="G19" s="68" t="s">
        <v>83</v>
      </c>
      <c r="H19" s="69" t="s">
        <v>81</v>
      </c>
      <c r="I19" s="68" t="s">
        <v>83</v>
      </c>
      <c r="J19" s="69" t="s">
        <v>81</v>
      </c>
      <c r="K19" s="68" t="s">
        <v>83</v>
      </c>
      <c r="L19" s="69" t="s">
        <v>81</v>
      </c>
      <c r="M19" s="60"/>
      <c r="N19" s="61"/>
    </row>
    <row r="20" spans="1:14" ht="12" thickBot="1">
      <c r="A20" s="59"/>
      <c r="B20" s="70">
        <v>1</v>
      </c>
      <c r="C20" s="71" t="s">
        <v>430</v>
      </c>
      <c r="D20" s="72"/>
      <c r="E20" s="73" t="s">
        <v>445</v>
      </c>
      <c r="F20" s="662">
        <v>525</v>
      </c>
      <c r="G20" s="95">
        <v>1</v>
      </c>
      <c r="H20" s="538">
        <f>12*525</f>
        <v>6300</v>
      </c>
      <c r="I20" s="389"/>
      <c r="J20" s="388">
        <f>12*525</f>
        <v>6300</v>
      </c>
      <c r="K20" s="389"/>
      <c r="L20" s="388">
        <v>6300</v>
      </c>
      <c r="M20" s="60"/>
      <c r="N20" s="61"/>
    </row>
    <row r="21" spans="1:14" ht="12" thickBot="1">
      <c r="A21" s="59"/>
      <c r="B21" s="77"/>
      <c r="C21" s="78"/>
      <c r="D21" s="79"/>
      <c r="E21" s="80" t="s">
        <v>18</v>
      </c>
      <c r="F21" s="662"/>
      <c r="G21" s="84"/>
      <c r="H21" s="372"/>
      <c r="I21" s="84"/>
      <c r="J21" s="391"/>
      <c r="K21" s="84"/>
      <c r="L21" s="391"/>
      <c r="M21" s="60"/>
      <c r="N21" s="61"/>
    </row>
    <row r="22" spans="1:14" ht="12" thickBot="1">
      <c r="A22" s="59"/>
      <c r="B22" s="77"/>
      <c r="C22" s="78"/>
      <c r="D22" s="79"/>
      <c r="E22" s="80" t="s">
        <v>18</v>
      </c>
      <c r="F22" s="662"/>
      <c r="G22" s="84"/>
      <c r="H22" s="372"/>
      <c r="I22" s="84"/>
      <c r="J22" s="391">
        <v>0</v>
      </c>
      <c r="K22" s="84"/>
      <c r="L22" s="391"/>
      <c r="M22" s="60"/>
      <c r="N22" s="61"/>
    </row>
    <row r="23" spans="1:14" ht="12" thickBot="1">
      <c r="A23" s="59"/>
      <c r="B23" s="77"/>
      <c r="C23" s="78"/>
      <c r="D23" s="79"/>
      <c r="E23" s="80" t="s">
        <v>18</v>
      </c>
      <c r="F23" s="662"/>
      <c r="G23" s="84"/>
      <c r="H23" s="372"/>
      <c r="I23" s="84"/>
      <c r="J23" s="391"/>
      <c r="K23" s="84"/>
      <c r="L23" s="391"/>
      <c r="M23" s="60"/>
      <c r="N23" s="61"/>
    </row>
    <row r="24" spans="1:14" ht="12" thickBot="1">
      <c r="A24" s="59"/>
      <c r="B24" s="77"/>
      <c r="C24" s="85" t="s">
        <v>19</v>
      </c>
      <c r="D24" s="86"/>
      <c r="E24" s="676">
        <v>9</v>
      </c>
      <c r="F24" s="662">
        <v>448.99</v>
      </c>
      <c r="G24" s="624">
        <v>1</v>
      </c>
      <c r="H24" s="663">
        <f aca="true" t="shared" si="0" ref="H24:H30">F24*G24*12</f>
        <v>5387.88</v>
      </c>
      <c r="I24" s="397"/>
      <c r="J24" s="664">
        <f>F24*12</f>
        <v>5387.88</v>
      </c>
      <c r="K24" s="397"/>
      <c r="L24" s="664">
        <v>5387.88</v>
      </c>
      <c r="M24" s="60"/>
      <c r="N24" s="61"/>
    </row>
    <row r="25" spans="1:14" ht="23.25" thickBot="1">
      <c r="A25" s="59"/>
      <c r="B25" s="77"/>
      <c r="C25" s="92" t="s">
        <v>431</v>
      </c>
      <c r="D25" s="6"/>
      <c r="E25" s="681">
        <v>7</v>
      </c>
      <c r="F25" s="662">
        <v>356.04</v>
      </c>
      <c r="G25" s="95">
        <v>1</v>
      </c>
      <c r="H25" s="625">
        <f t="shared" si="0"/>
        <v>4272.4800000000005</v>
      </c>
      <c r="I25" s="402"/>
      <c r="J25" s="664">
        <f aca="true" t="shared" si="1" ref="J25:J30">F25*12</f>
        <v>4272.4800000000005</v>
      </c>
      <c r="K25" s="405"/>
      <c r="L25" s="665">
        <v>4272.48</v>
      </c>
      <c r="M25" s="60"/>
      <c r="N25" s="61"/>
    </row>
    <row r="26" spans="1:14" ht="12" thickBot="1">
      <c r="A26" s="59"/>
      <c r="B26" s="77"/>
      <c r="C26" s="561" t="s">
        <v>432</v>
      </c>
      <c r="D26" s="6"/>
      <c r="E26" s="682">
        <v>7</v>
      </c>
      <c r="F26" s="662">
        <v>356.04</v>
      </c>
      <c r="G26" s="95">
        <v>1</v>
      </c>
      <c r="H26" s="625">
        <f t="shared" si="0"/>
        <v>4272.4800000000005</v>
      </c>
      <c r="I26" s="405"/>
      <c r="J26" s="664">
        <f t="shared" si="1"/>
        <v>4272.4800000000005</v>
      </c>
      <c r="K26" s="405"/>
      <c r="L26" s="665">
        <v>4272.48</v>
      </c>
      <c r="M26" s="60"/>
      <c r="N26" s="61"/>
    </row>
    <row r="27" spans="1:14" ht="12" thickBot="1">
      <c r="A27" s="59"/>
      <c r="B27" s="77"/>
      <c r="C27" s="98" t="s">
        <v>433</v>
      </c>
      <c r="D27" s="79"/>
      <c r="E27" s="681">
        <v>7</v>
      </c>
      <c r="F27" s="662">
        <v>356.04</v>
      </c>
      <c r="G27" s="100">
        <v>1</v>
      </c>
      <c r="H27" s="625">
        <f t="shared" si="0"/>
        <v>4272.4800000000005</v>
      </c>
      <c r="I27" s="405"/>
      <c r="J27" s="664">
        <f t="shared" si="1"/>
        <v>4272.4800000000005</v>
      </c>
      <c r="K27" s="405"/>
      <c r="L27" s="665">
        <v>4272.48</v>
      </c>
      <c r="M27" s="60"/>
      <c r="N27" s="61"/>
    </row>
    <row r="28" spans="1:14" ht="12" thickBot="1">
      <c r="A28" s="59"/>
      <c r="B28" s="77"/>
      <c r="C28" s="98" t="s">
        <v>434</v>
      </c>
      <c r="D28" s="79"/>
      <c r="E28" s="681">
        <v>4</v>
      </c>
      <c r="F28" s="662">
        <v>215.9</v>
      </c>
      <c r="G28" s="100">
        <v>4</v>
      </c>
      <c r="H28" s="625">
        <f t="shared" si="0"/>
        <v>10363.2</v>
      </c>
      <c r="I28" s="112"/>
      <c r="J28" s="664">
        <f>F28*12*4</f>
        <v>10363.2</v>
      </c>
      <c r="K28" s="112"/>
      <c r="L28" s="415">
        <v>10363.2</v>
      </c>
      <c r="M28" s="60"/>
      <c r="N28" s="61"/>
    </row>
    <row r="29" spans="1:14" ht="12" thickBot="1">
      <c r="A29" s="59"/>
      <c r="B29" s="77"/>
      <c r="C29" s="98" t="s">
        <v>435</v>
      </c>
      <c r="D29" s="79"/>
      <c r="E29" s="681">
        <v>5</v>
      </c>
      <c r="F29" s="662">
        <v>263.09</v>
      </c>
      <c r="G29" s="100">
        <v>1</v>
      </c>
      <c r="H29" s="625">
        <f t="shared" si="0"/>
        <v>3157.08</v>
      </c>
      <c r="I29" s="112"/>
      <c r="J29" s="664">
        <f t="shared" si="1"/>
        <v>3157.08</v>
      </c>
      <c r="K29" s="112"/>
      <c r="L29" s="415">
        <v>3157.08</v>
      </c>
      <c r="M29" s="60"/>
      <c r="N29" s="61"/>
    </row>
    <row r="30" spans="1:14" ht="12" thickBot="1">
      <c r="A30" s="59"/>
      <c r="B30" s="77"/>
      <c r="C30" s="123" t="s">
        <v>436</v>
      </c>
      <c r="D30" s="79"/>
      <c r="E30" s="681">
        <v>5</v>
      </c>
      <c r="F30" s="662">
        <v>263.09</v>
      </c>
      <c r="G30" s="100">
        <v>1</v>
      </c>
      <c r="H30" s="625">
        <f t="shared" si="0"/>
        <v>3157.08</v>
      </c>
      <c r="I30" s="112"/>
      <c r="J30" s="664">
        <f t="shared" si="1"/>
        <v>3157.08</v>
      </c>
      <c r="K30" s="112"/>
      <c r="L30" s="415">
        <v>3150.08</v>
      </c>
      <c r="M30" s="60"/>
      <c r="N30" s="61"/>
    </row>
    <row r="31" spans="1:14" ht="12" thickBot="1">
      <c r="A31" s="59"/>
      <c r="B31" s="77"/>
      <c r="C31" s="98" t="s">
        <v>437</v>
      </c>
      <c r="D31" s="79"/>
      <c r="E31" s="681">
        <v>1</v>
      </c>
      <c r="F31" s="662">
        <v>100</v>
      </c>
      <c r="G31" s="100"/>
      <c r="H31" s="625">
        <f>F31*E31</f>
        <v>100</v>
      </c>
      <c r="I31" s="112"/>
      <c r="J31" s="415">
        <v>100</v>
      </c>
      <c r="K31" s="112"/>
      <c r="L31" s="415">
        <v>100</v>
      </c>
      <c r="M31" s="60"/>
      <c r="N31" s="61"/>
    </row>
    <row r="32" spans="1:14" ht="12" thickBot="1">
      <c r="A32" s="59"/>
      <c r="B32" s="77"/>
      <c r="C32" s="123"/>
      <c r="D32" s="127"/>
      <c r="E32" s="128"/>
      <c r="F32" s="129"/>
      <c r="G32" s="624"/>
      <c r="H32" s="562"/>
      <c r="I32" s="112"/>
      <c r="J32" s="126"/>
      <c r="K32" s="112"/>
      <c r="L32" s="415"/>
      <c r="M32" s="60"/>
      <c r="N32" s="61"/>
    </row>
    <row r="33" spans="1:14" ht="11.25">
      <c r="A33" s="59"/>
      <c r="B33" s="77"/>
      <c r="C33" s="98"/>
      <c r="D33" s="79"/>
      <c r="E33" s="93"/>
      <c r="F33" s="102"/>
      <c r="G33" s="100"/>
      <c r="H33" s="562"/>
      <c r="I33" s="112"/>
      <c r="J33" s="126"/>
      <c r="K33" s="112"/>
      <c r="L33" s="415"/>
      <c r="M33" s="60"/>
      <c r="N33" s="61"/>
    </row>
    <row r="34" spans="1:14" ht="11.25">
      <c r="A34" s="59"/>
      <c r="B34" s="77"/>
      <c r="C34" s="98"/>
      <c r="D34" s="79"/>
      <c r="E34" s="93"/>
      <c r="F34" s="102"/>
      <c r="G34" s="100"/>
      <c r="H34" s="562"/>
      <c r="I34" s="112"/>
      <c r="J34" s="126"/>
      <c r="K34" s="112"/>
      <c r="L34" s="415"/>
      <c r="M34" s="60"/>
      <c r="N34" s="61"/>
    </row>
    <row r="35" spans="1:14" ht="12" thickBot="1">
      <c r="A35" s="59"/>
      <c r="B35" s="77"/>
      <c r="C35" s="123"/>
      <c r="D35" s="127"/>
      <c r="E35" s="128"/>
      <c r="F35" s="129"/>
      <c r="G35" s="624"/>
      <c r="H35" s="562"/>
      <c r="I35" s="132"/>
      <c r="J35" s="134"/>
      <c r="K35" s="132"/>
      <c r="L35" s="666"/>
      <c r="M35" s="60"/>
      <c r="N35" s="61"/>
    </row>
    <row r="36" spans="1:13" ht="13.5" customHeight="1" thickBot="1">
      <c r="A36" s="11"/>
      <c r="B36" s="135">
        <v>2</v>
      </c>
      <c r="C36" s="1413" t="s">
        <v>20</v>
      </c>
      <c r="D36" s="1414"/>
      <c r="E36" s="1415"/>
      <c r="F36" s="136"/>
      <c r="G36" s="137">
        <f aca="true" t="shared" si="2" ref="G36:L36">SUM(G20:G35)</f>
        <v>11</v>
      </c>
      <c r="H36" s="138">
        <f t="shared" si="2"/>
        <v>41282.68000000001</v>
      </c>
      <c r="I36" s="137">
        <f t="shared" si="2"/>
        <v>0</v>
      </c>
      <c r="J36" s="667">
        <f>SUM(J20:J35)</f>
        <v>41282.68000000001</v>
      </c>
      <c r="K36" s="137">
        <f t="shared" si="2"/>
        <v>0</v>
      </c>
      <c r="L36" s="550">
        <f t="shared" si="2"/>
        <v>41275.68000000001</v>
      </c>
      <c r="M36" s="12"/>
    </row>
    <row r="37" spans="1:13" ht="12" thickBot="1">
      <c r="A37" s="1"/>
      <c r="B37" s="141">
        <v>3</v>
      </c>
      <c r="C37" s="142" t="s">
        <v>21</v>
      </c>
      <c r="D37" s="143"/>
      <c r="E37" s="143"/>
      <c r="F37" s="144"/>
      <c r="G37" s="46"/>
      <c r="H37" s="145"/>
      <c r="I37" s="46"/>
      <c r="J37" s="146"/>
      <c r="K37" s="46"/>
      <c r="L37" s="146"/>
      <c r="M37" s="2"/>
    </row>
    <row r="38" spans="1:13" ht="12" thickBot="1">
      <c r="A38" s="11"/>
      <c r="B38" s="147">
        <v>4</v>
      </c>
      <c r="C38" s="148" t="s">
        <v>22</v>
      </c>
      <c r="D38" s="149"/>
      <c r="E38" s="149"/>
      <c r="F38" s="150"/>
      <c r="G38" s="151" t="s">
        <v>23</v>
      </c>
      <c r="H38" s="152">
        <f>SUM(H76)</f>
        <v>40441</v>
      </c>
      <c r="I38" s="153" t="s">
        <v>23</v>
      </c>
      <c r="J38" s="154">
        <f>SUM(I76)</f>
        <v>70500</v>
      </c>
      <c r="K38" s="153" t="s">
        <v>23</v>
      </c>
      <c r="L38" s="154">
        <f>SUM(K76)</f>
        <v>68000</v>
      </c>
      <c r="M38" s="12"/>
    </row>
    <row r="39" spans="1:13" ht="12" thickBot="1">
      <c r="A39" s="11"/>
      <c r="B39" s="147">
        <v>5</v>
      </c>
      <c r="C39" s="148" t="s">
        <v>24</v>
      </c>
      <c r="D39" s="149"/>
      <c r="E39" s="149"/>
      <c r="F39" s="155"/>
      <c r="G39" s="151" t="s">
        <v>23</v>
      </c>
      <c r="H39" s="152">
        <f>H144</f>
        <v>10700</v>
      </c>
      <c r="I39" s="153" t="s">
        <v>23</v>
      </c>
      <c r="J39" s="154">
        <f>I144</f>
        <v>20420</v>
      </c>
      <c r="K39" s="153" t="s">
        <v>23</v>
      </c>
      <c r="L39" s="154">
        <f>K144</f>
        <v>20420</v>
      </c>
      <c r="M39" s="12"/>
    </row>
    <row r="40" spans="1:13" ht="12" thickBot="1">
      <c r="A40" s="11"/>
      <c r="B40" s="147">
        <v>6</v>
      </c>
      <c r="C40" s="148" t="s">
        <v>25</v>
      </c>
      <c r="D40" s="149"/>
      <c r="E40" s="149"/>
      <c r="F40" s="155"/>
      <c r="G40" s="156"/>
      <c r="H40" s="157">
        <f>H152</f>
        <v>0</v>
      </c>
      <c r="I40" s="158"/>
      <c r="J40" s="154">
        <f>I152</f>
        <v>0</v>
      </c>
      <c r="K40" s="158"/>
      <c r="L40" s="154">
        <f>K152</f>
        <v>0</v>
      </c>
      <c r="M40" s="12"/>
    </row>
    <row r="41" spans="1:13" ht="12" thickBot="1">
      <c r="A41" s="11"/>
      <c r="B41" s="147">
        <v>7</v>
      </c>
      <c r="C41" s="148" t="s">
        <v>89</v>
      </c>
      <c r="D41" s="149"/>
      <c r="E41" s="149"/>
      <c r="F41" s="159"/>
      <c r="G41" s="156" t="s">
        <v>23</v>
      </c>
      <c r="H41" s="157">
        <f>H167</f>
        <v>5000</v>
      </c>
      <c r="I41" s="158" t="s">
        <v>23</v>
      </c>
      <c r="J41" s="154">
        <f>I167</f>
        <v>6000</v>
      </c>
      <c r="K41" s="158" t="s">
        <v>23</v>
      </c>
      <c r="L41" s="154">
        <f>K167</f>
        <v>6500</v>
      </c>
      <c r="M41" s="12"/>
    </row>
    <row r="42" spans="1:13" ht="12" thickBot="1">
      <c r="A42" s="14"/>
      <c r="B42" s="160">
        <v>8</v>
      </c>
      <c r="C42" s="161" t="s">
        <v>26</v>
      </c>
      <c r="D42" s="143"/>
      <c r="E42" s="143"/>
      <c r="F42" s="162"/>
      <c r="G42" s="163"/>
      <c r="H42" s="164">
        <f>H38+H39+H40+H41+H69</f>
        <v>99487.81400000001</v>
      </c>
      <c r="I42" s="163"/>
      <c r="J42" s="165">
        <f>I69+J38+J39+J40+J41</f>
        <v>140266.814</v>
      </c>
      <c r="K42" s="163"/>
      <c r="L42" s="165">
        <f>L38+L39+L40+L41+K69</f>
        <v>138259.464</v>
      </c>
      <c r="M42" s="39"/>
    </row>
    <row r="43" spans="1:13" ht="12" thickBot="1">
      <c r="A43" s="11"/>
      <c r="B43" s="1416">
        <f>P44</f>
        <v>0</v>
      </c>
      <c r="C43" s="1417"/>
      <c r="D43" s="1417"/>
      <c r="E43" s="1417"/>
      <c r="F43" s="1417"/>
      <c r="G43" s="1417"/>
      <c r="H43" s="1417"/>
      <c r="I43" s="1417"/>
      <c r="J43" s="1417"/>
      <c r="K43" s="1417"/>
      <c r="L43" s="1417"/>
      <c r="M43" s="166"/>
    </row>
    <row r="44" spans="1:14" ht="23.25" thickBot="1">
      <c r="A44" s="59"/>
      <c r="B44" s="1407" t="s">
        <v>28</v>
      </c>
      <c r="C44" s="1418" t="s">
        <v>29</v>
      </c>
      <c r="D44" s="1419"/>
      <c r="E44" s="1419"/>
      <c r="F44" s="1420"/>
      <c r="G44" s="167" t="s">
        <v>332</v>
      </c>
      <c r="H44" s="168" t="s">
        <v>328</v>
      </c>
      <c r="I44" s="1379" t="s">
        <v>324</v>
      </c>
      <c r="J44" s="1380"/>
      <c r="K44" s="1379" t="s">
        <v>392</v>
      </c>
      <c r="L44" s="1381"/>
      <c r="M44" s="169"/>
      <c r="N44" s="61"/>
    </row>
    <row r="45" spans="1:14" ht="13.5" customHeight="1" thickBot="1">
      <c r="A45" s="59"/>
      <c r="B45" s="1408"/>
      <c r="C45" s="1421"/>
      <c r="D45" s="1422"/>
      <c r="E45" s="1422"/>
      <c r="F45" s="1423"/>
      <c r="G45" s="172" t="s">
        <v>366</v>
      </c>
      <c r="H45" s="173" t="s">
        <v>30</v>
      </c>
      <c r="I45" s="1424" t="s">
        <v>31</v>
      </c>
      <c r="J45" s="1425"/>
      <c r="K45" s="1424" t="s">
        <v>31</v>
      </c>
      <c r="L45" s="1426"/>
      <c r="M45" s="174"/>
      <c r="N45" s="61"/>
    </row>
    <row r="46" spans="1:14" ht="12" thickBot="1">
      <c r="A46" s="59"/>
      <c r="B46" s="70">
        <v>9</v>
      </c>
      <c r="C46" s="175" t="s">
        <v>32</v>
      </c>
      <c r="D46" s="176"/>
      <c r="E46" s="176"/>
      <c r="F46" s="177"/>
      <c r="G46" s="551"/>
      <c r="H46" s="178"/>
      <c r="I46" s="1395"/>
      <c r="J46" s="1396"/>
      <c r="K46" s="1395"/>
      <c r="L46" s="1397"/>
      <c r="M46" s="169"/>
      <c r="N46" s="61"/>
    </row>
    <row r="47" spans="1:14" ht="12" thickBot="1">
      <c r="A47" s="59"/>
      <c r="B47" s="179">
        <v>10</v>
      </c>
      <c r="C47" s="180" t="s">
        <v>405</v>
      </c>
      <c r="D47" s="181"/>
      <c r="E47" s="181"/>
      <c r="F47" s="182"/>
      <c r="G47" s="182"/>
      <c r="H47" s="183"/>
      <c r="I47" s="1389"/>
      <c r="J47" s="1390"/>
      <c r="K47" s="1389"/>
      <c r="L47" s="1391"/>
      <c r="M47" s="169"/>
      <c r="N47" s="61"/>
    </row>
    <row r="48" spans="1:14" ht="11.25">
      <c r="A48" s="59"/>
      <c r="B48" s="77"/>
      <c r="C48" s="184"/>
      <c r="D48" s="184"/>
      <c r="E48" s="184"/>
      <c r="F48" s="185"/>
      <c r="G48" s="186"/>
      <c r="H48" s="187"/>
      <c r="I48" s="1383"/>
      <c r="J48" s="1384"/>
      <c r="K48" s="1383"/>
      <c r="L48" s="1385"/>
      <c r="M48" s="169"/>
      <c r="N48" s="61"/>
    </row>
    <row r="49" spans="1:14" ht="11.25">
      <c r="A49" s="59"/>
      <c r="B49" s="77"/>
      <c r="C49" s="78"/>
      <c r="D49" s="184"/>
      <c r="E49" s="184"/>
      <c r="F49" s="185"/>
      <c r="G49" s="188"/>
      <c r="H49" s="189"/>
      <c r="I49" s="1369"/>
      <c r="J49" s="1370"/>
      <c r="K49" s="1369"/>
      <c r="L49" s="1371"/>
      <c r="M49" s="169"/>
      <c r="N49" s="61"/>
    </row>
    <row r="50" spans="1:14" ht="11.25">
      <c r="A50" s="59"/>
      <c r="B50" s="77"/>
      <c r="C50" s="78"/>
      <c r="D50" s="184"/>
      <c r="E50" s="184"/>
      <c r="F50" s="185"/>
      <c r="G50" s="188"/>
      <c r="H50" s="189"/>
      <c r="I50" s="1369"/>
      <c r="J50" s="1370"/>
      <c r="K50" s="1369"/>
      <c r="L50" s="1371"/>
      <c r="M50" s="169"/>
      <c r="N50" s="61"/>
    </row>
    <row r="51" spans="1:14" ht="12" thickBot="1">
      <c r="A51" s="59"/>
      <c r="B51" s="190"/>
      <c r="C51" s="129"/>
      <c r="D51" s="191"/>
      <c r="E51" s="191"/>
      <c r="F51" s="192"/>
      <c r="G51" s="193"/>
      <c r="H51" s="194"/>
      <c r="I51" s="1358"/>
      <c r="J51" s="1359"/>
      <c r="K51" s="1358"/>
      <c r="L51" s="1360"/>
      <c r="M51" s="169"/>
      <c r="N51" s="61"/>
    </row>
    <row r="52" spans="1:14" ht="11.25">
      <c r="A52" s="59"/>
      <c r="B52" s="77">
        <v>11</v>
      </c>
      <c r="C52" s="195" t="s">
        <v>33</v>
      </c>
      <c r="D52" s="71"/>
      <c r="E52" s="71"/>
      <c r="F52" s="196"/>
      <c r="G52" s="197"/>
      <c r="H52" s="433">
        <f>H42</f>
        <v>99487.81400000001</v>
      </c>
      <c r="I52" s="1398">
        <f>J42</f>
        <v>140266.814</v>
      </c>
      <c r="J52" s="1399"/>
      <c r="K52" s="1398">
        <f>L42</f>
        <v>138259.464</v>
      </c>
      <c r="L52" s="1400"/>
      <c r="M52" s="169"/>
      <c r="N52" s="61"/>
    </row>
    <row r="53" spans="1:14" ht="11.25">
      <c r="A53" s="59"/>
      <c r="B53" s="77">
        <v>12</v>
      </c>
      <c r="C53" s="199" t="s">
        <v>34</v>
      </c>
      <c r="D53" s="184"/>
      <c r="E53" s="184"/>
      <c r="F53" s="185"/>
      <c r="G53" s="188"/>
      <c r="H53" s="189"/>
      <c r="I53" s="1369"/>
      <c r="J53" s="1370"/>
      <c r="K53" s="1369"/>
      <c r="L53" s="1371"/>
      <c r="M53" s="169"/>
      <c r="N53" s="61"/>
    </row>
    <row r="54" spans="1:14" ht="12" thickBot="1">
      <c r="A54" s="59"/>
      <c r="B54" s="77">
        <v>13</v>
      </c>
      <c r="C54" s="200" t="s">
        <v>35</v>
      </c>
      <c r="D54" s="201"/>
      <c r="E54" s="201"/>
      <c r="F54" s="169"/>
      <c r="G54" s="202"/>
      <c r="H54" s="203"/>
      <c r="I54" s="1392"/>
      <c r="J54" s="1393"/>
      <c r="K54" s="1392"/>
      <c r="L54" s="1394"/>
      <c r="M54" s="169"/>
      <c r="N54" s="61"/>
    </row>
    <row r="55" spans="1:14" ht="12" thickBot="1">
      <c r="A55" s="59"/>
      <c r="B55" s="179">
        <v>14</v>
      </c>
      <c r="C55" s="204" t="s">
        <v>406</v>
      </c>
      <c r="D55" s="181"/>
      <c r="E55" s="181"/>
      <c r="F55" s="182"/>
      <c r="G55" s="205"/>
      <c r="H55" s="206">
        <v>0</v>
      </c>
      <c r="I55" s="1389"/>
      <c r="J55" s="1390"/>
      <c r="K55" s="1389"/>
      <c r="L55" s="1391"/>
      <c r="M55" s="169"/>
      <c r="N55" s="61"/>
    </row>
    <row r="56" spans="1:14" ht="11.25">
      <c r="A56" s="59"/>
      <c r="B56" s="77"/>
      <c r="C56" s="59"/>
      <c r="D56" s="201"/>
      <c r="E56" s="201"/>
      <c r="F56" s="169"/>
      <c r="G56" s="207"/>
      <c r="H56" s="208"/>
      <c r="I56" s="1383"/>
      <c r="J56" s="1384"/>
      <c r="K56" s="1383"/>
      <c r="L56" s="1385"/>
      <c r="M56" s="169"/>
      <c r="N56" s="61"/>
    </row>
    <row r="57" spans="1:14" ht="11.25">
      <c r="A57" s="59"/>
      <c r="B57" s="77"/>
      <c r="C57" s="209"/>
      <c r="D57" s="102"/>
      <c r="E57" s="102"/>
      <c r="F57" s="210"/>
      <c r="G57" s="211"/>
      <c r="H57" s="212"/>
      <c r="I57" s="1369"/>
      <c r="J57" s="1370"/>
      <c r="K57" s="1369"/>
      <c r="L57" s="1371"/>
      <c r="M57" s="169"/>
      <c r="N57" s="61"/>
    </row>
    <row r="58" spans="1:14" ht="11.25">
      <c r="A58" s="59"/>
      <c r="B58" s="77"/>
      <c r="C58" s="209"/>
      <c r="D58" s="102"/>
      <c r="E58" s="102"/>
      <c r="F58" s="210"/>
      <c r="G58" s="211"/>
      <c r="H58" s="212"/>
      <c r="I58" s="1369"/>
      <c r="J58" s="1370"/>
      <c r="K58" s="1369"/>
      <c r="L58" s="1371"/>
      <c r="M58" s="169"/>
      <c r="N58" s="61"/>
    </row>
    <row r="59" spans="1:14" ht="12" thickBot="1">
      <c r="A59" s="59"/>
      <c r="B59" s="77"/>
      <c r="C59" s="209"/>
      <c r="D59" s="102"/>
      <c r="E59" s="102"/>
      <c r="F59" s="210"/>
      <c r="G59" s="211"/>
      <c r="H59" s="212"/>
      <c r="I59" s="1392"/>
      <c r="J59" s="1393"/>
      <c r="K59" s="1392"/>
      <c r="L59" s="1394"/>
      <c r="M59" s="169"/>
      <c r="N59" s="61"/>
    </row>
    <row r="60" spans="1:14" ht="12" thickBot="1">
      <c r="A60" s="59"/>
      <c r="B60" s="179">
        <v>15</v>
      </c>
      <c r="C60" s="204" t="s">
        <v>407</v>
      </c>
      <c r="D60" s="181"/>
      <c r="E60" s="181"/>
      <c r="F60" s="182"/>
      <c r="G60" s="205"/>
      <c r="H60" s="206"/>
      <c r="I60" s="1389"/>
      <c r="J60" s="1390"/>
      <c r="K60" s="1389"/>
      <c r="L60" s="1391"/>
      <c r="M60" s="169"/>
      <c r="N60" s="61"/>
    </row>
    <row r="61" spans="1:14" ht="11.25">
      <c r="A61" s="59"/>
      <c r="B61" s="77"/>
      <c r="C61" s="213"/>
      <c r="D61" s="184"/>
      <c r="E61" s="184"/>
      <c r="F61" s="185"/>
      <c r="G61" s="214"/>
      <c r="H61" s="215"/>
      <c r="I61" s="1383"/>
      <c r="J61" s="1384"/>
      <c r="K61" s="1383"/>
      <c r="L61" s="1385"/>
      <c r="M61" s="169"/>
      <c r="N61" s="61"/>
    </row>
    <row r="62" spans="1:14" ht="11.25">
      <c r="A62" s="59"/>
      <c r="B62" s="77"/>
      <c r="C62" s="199"/>
      <c r="D62" s="78"/>
      <c r="E62" s="78"/>
      <c r="F62" s="216"/>
      <c r="G62" s="217"/>
      <c r="H62" s="218"/>
      <c r="I62" s="1369"/>
      <c r="J62" s="1370"/>
      <c r="K62" s="1369"/>
      <c r="L62" s="1371"/>
      <c r="M62" s="169"/>
      <c r="N62" s="61"/>
    </row>
    <row r="63" spans="1:13" ht="11.25">
      <c r="A63" s="59"/>
      <c r="B63" s="77"/>
      <c r="C63" s="199"/>
      <c r="D63" s="78"/>
      <c r="E63" s="78"/>
      <c r="F63" s="216"/>
      <c r="G63" s="217"/>
      <c r="H63" s="218"/>
      <c r="I63" s="1369"/>
      <c r="J63" s="1370"/>
      <c r="K63" s="1369"/>
      <c r="L63" s="1371"/>
      <c r="M63" s="219"/>
    </row>
    <row r="64" spans="1:14" ht="12" thickBot="1">
      <c r="A64" s="59"/>
      <c r="B64" s="77"/>
      <c r="C64" s="220"/>
      <c r="D64" s="191"/>
      <c r="E64" s="191"/>
      <c r="F64" s="192"/>
      <c r="G64" s="221"/>
      <c r="H64" s="222"/>
      <c r="I64" s="1358"/>
      <c r="J64" s="1359"/>
      <c r="K64" s="1358"/>
      <c r="L64" s="1360"/>
      <c r="M64" s="169"/>
      <c r="N64" s="61"/>
    </row>
    <row r="65" spans="1:13" ht="12" thickBot="1">
      <c r="A65" s="11"/>
      <c r="B65" s="135">
        <v>16</v>
      </c>
      <c r="C65" s="137" t="s">
        <v>36</v>
      </c>
      <c r="D65" s="223"/>
      <c r="E65" s="223"/>
      <c r="F65" s="224"/>
      <c r="G65" s="643">
        <f>SUM(G46:G55)</f>
        <v>0</v>
      </c>
      <c r="H65" s="668">
        <f>SUM(H46:H55)</f>
        <v>99487.81400000001</v>
      </c>
      <c r="I65" s="1361">
        <f>SUM(I46:I55)</f>
        <v>140266.814</v>
      </c>
      <c r="J65" s="1362"/>
      <c r="K65" s="1361">
        <f>SUM(K52:L64)</f>
        <v>138259.464</v>
      </c>
      <c r="L65" s="1363"/>
      <c r="M65" s="219"/>
    </row>
    <row r="66" spans="1:13" ht="12" thickBot="1">
      <c r="A66" s="11"/>
      <c r="B66" s="1372" t="s">
        <v>37</v>
      </c>
      <c r="C66" s="1373"/>
      <c r="D66" s="1373"/>
      <c r="E66" s="1373"/>
      <c r="F66" s="1373"/>
      <c r="G66" s="1373"/>
      <c r="H66" s="1373"/>
      <c r="I66" s="1373"/>
      <c r="J66" s="1373"/>
      <c r="K66" s="1373"/>
      <c r="L66" s="1373"/>
      <c r="M66" s="219"/>
    </row>
    <row r="67" spans="1:13" ht="23.25" thickBot="1">
      <c r="A67" s="11"/>
      <c r="B67" s="1374" t="s">
        <v>28</v>
      </c>
      <c r="C67" s="1376" t="s">
        <v>38</v>
      </c>
      <c r="D67" s="1377"/>
      <c r="E67" s="1377"/>
      <c r="F67" s="1378"/>
      <c r="G67" s="167"/>
      <c r="H67" s="168" t="s">
        <v>328</v>
      </c>
      <c r="I67" s="1379" t="s">
        <v>324</v>
      </c>
      <c r="J67" s="1380"/>
      <c r="K67" s="1379" t="s">
        <v>329</v>
      </c>
      <c r="L67" s="1381"/>
      <c r="M67" s="219"/>
    </row>
    <row r="68" spans="1:13" ht="12" thickBot="1">
      <c r="A68" s="11"/>
      <c r="B68" s="1375"/>
      <c r="C68" s="21" t="s">
        <v>39</v>
      </c>
      <c r="D68" s="22" t="s">
        <v>40</v>
      </c>
      <c r="E68" s="47"/>
      <c r="F68" s="227"/>
      <c r="G68" s="228" t="s">
        <v>366</v>
      </c>
      <c r="H68" s="28" t="s">
        <v>41</v>
      </c>
      <c r="I68" s="1364" t="s">
        <v>42</v>
      </c>
      <c r="J68" s="1382"/>
      <c r="K68" s="1364" t="s">
        <v>42</v>
      </c>
      <c r="L68" s="1365"/>
      <c r="M68" s="219"/>
    </row>
    <row r="69" spans="1:13" ht="12" thickBot="1">
      <c r="A69" s="11"/>
      <c r="B69" s="135">
        <v>17</v>
      </c>
      <c r="C69" s="229" t="s">
        <v>43</v>
      </c>
      <c r="D69" s="230" t="s">
        <v>68</v>
      </c>
      <c r="E69" s="223"/>
      <c r="F69" s="669"/>
      <c r="G69" s="226"/>
      <c r="H69" s="231">
        <f>SUM(H70:H74)</f>
        <v>43346.814000000006</v>
      </c>
      <c r="I69" s="1356">
        <f>SUM(I70:J74)</f>
        <v>43346.814000000006</v>
      </c>
      <c r="J69" s="1357"/>
      <c r="K69" s="1356">
        <f>K70+K74</f>
        <v>43339.46400000001</v>
      </c>
      <c r="L69" s="1471"/>
      <c r="M69" s="219"/>
    </row>
    <row r="70" spans="1:13" ht="11.25">
      <c r="A70" s="11"/>
      <c r="B70" s="29">
        <v>18</v>
      </c>
      <c r="C70" s="8" t="s">
        <v>155</v>
      </c>
      <c r="D70" s="1340" t="s">
        <v>85</v>
      </c>
      <c r="E70" s="1341"/>
      <c r="F70" s="670"/>
      <c r="G70" s="232"/>
      <c r="H70" s="233">
        <f>H36</f>
        <v>41282.68000000001</v>
      </c>
      <c r="I70" s="1449">
        <f>J36</f>
        <v>41282.68000000001</v>
      </c>
      <c r="J70" s="1450"/>
      <c r="K70" s="1449">
        <f>L36</f>
        <v>41275.68000000001</v>
      </c>
      <c r="L70" s="1450"/>
      <c r="M70" s="219"/>
    </row>
    <row r="71" spans="1:14" ht="11.25">
      <c r="A71" s="59"/>
      <c r="B71" s="77">
        <v>20</v>
      </c>
      <c r="C71" s="234" t="s">
        <v>44</v>
      </c>
      <c r="D71" s="1352" t="s">
        <v>281</v>
      </c>
      <c r="E71" s="1353"/>
      <c r="F71" s="169"/>
      <c r="G71" s="217"/>
      <c r="H71" s="235"/>
      <c r="I71" s="1253"/>
      <c r="J71" s="1254"/>
      <c r="K71" s="1253"/>
      <c r="L71" s="1457"/>
      <c r="M71" s="169"/>
      <c r="N71" s="61"/>
    </row>
    <row r="72" spans="1:14" ht="12" thickBot="1">
      <c r="A72" s="59"/>
      <c r="B72" s="77">
        <v>21</v>
      </c>
      <c r="C72" s="236" t="s">
        <v>86</v>
      </c>
      <c r="D72" s="1335" t="s">
        <v>87</v>
      </c>
      <c r="E72" s="1336"/>
      <c r="F72" s="169"/>
      <c r="G72" s="211"/>
      <c r="I72" s="1312"/>
      <c r="J72" s="1313"/>
      <c r="K72" s="1312"/>
      <c r="L72" s="1458"/>
      <c r="M72" s="169"/>
      <c r="N72" s="61"/>
    </row>
    <row r="73" spans="1:14" ht="12" thickBot="1">
      <c r="A73" s="59"/>
      <c r="B73" s="77"/>
      <c r="C73" s="236"/>
      <c r="D73" s="239" t="s">
        <v>305</v>
      </c>
      <c r="E73" s="671"/>
      <c r="F73" s="169"/>
      <c r="G73" s="240"/>
      <c r="I73" s="524"/>
      <c r="J73" s="525"/>
      <c r="K73" s="524"/>
      <c r="L73" s="526"/>
      <c r="M73" s="169"/>
      <c r="N73" s="61"/>
    </row>
    <row r="74" spans="1:14" ht="12" thickBot="1">
      <c r="A74" s="59"/>
      <c r="B74" s="67">
        <v>22</v>
      </c>
      <c r="C74" s="244" t="s">
        <v>156</v>
      </c>
      <c r="D74" s="1348" t="s">
        <v>282</v>
      </c>
      <c r="E74" s="1349"/>
      <c r="F74" s="672">
        <f>SUM(F70:F72)*0.05</f>
        <v>0</v>
      </c>
      <c r="G74" s="246"/>
      <c r="H74" s="247">
        <f>SUM(H70:H72)*0.05</f>
        <v>2064.1340000000005</v>
      </c>
      <c r="I74" s="1469">
        <f>(I70+I71+I72)*0.05</f>
        <v>2064.1340000000005</v>
      </c>
      <c r="J74" s="1470"/>
      <c r="K74" s="1469">
        <f>K70*0.05</f>
        <v>2063.7840000000006</v>
      </c>
      <c r="L74" s="1557"/>
      <c r="M74" s="169"/>
      <c r="N74" s="61"/>
    </row>
    <row r="75" spans="1:13" ht="12" thickBot="1">
      <c r="A75" s="11"/>
      <c r="B75" s="248"/>
      <c r="C75" s="249"/>
      <c r="D75" s="250"/>
      <c r="E75" s="251"/>
      <c r="F75" s="252"/>
      <c r="G75" s="253"/>
      <c r="H75" s="254"/>
      <c r="I75" s="255"/>
      <c r="J75" s="256"/>
      <c r="K75" s="255"/>
      <c r="L75" s="257"/>
      <c r="M75" s="219"/>
    </row>
    <row r="76" spans="1:13" ht="12" thickBot="1">
      <c r="A76" s="11"/>
      <c r="B76" s="258">
        <v>23</v>
      </c>
      <c r="C76" s="259" t="s">
        <v>45</v>
      </c>
      <c r="D76" s="260" t="s">
        <v>46</v>
      </c>
      <c r="E76" s="261"/>
      <c r="F76" s="224"/>
      <c r="G76" s="262"/>
      <c r="H76" s="263">
        <f>H80+H84+H103+H112+H121+H127+H140</f>
        <v>40441</v>
      </c>
      <c r="I76" s="1356">
        <f>I77+I80+I84+I103+I112+J121+I123+I127+I140</f>
        <v>70500</v>
      </c>
      <c r="J76" s="1357"/>
      <c r="K76" s="1356">
        <f>K77+K80+K84+K103+K112+L121+K123+K127+K140</f>
        <v>68000</v>
      </c>
      <c r="L76" s="1357"/>
      <c r="M76" s="219"/>
    </row>
    <row r="77" spans="1:14" ht="11.25">
      <c r="A77" s="59"/>
      <c r="B77" s="264">
        <v>24</v>
      </c>
      <c r="C77" s="265" t="s">
        <v>47</v>
      </c>
      <c r="D77" s="1344" t="s">
        <v>157</v>
      </c>
      <c r="E77" s="1345"/>
      <c r="F77" s="266"/>
      <c r="G77" s="267">
        <f>SUM(G78:G79)</f>
        <v>0</v>
      </c>
      <c r="H77" s="268">
        <f>SUM(H78:H79)</f>
        <v>0</v>
      </c>
      <c r="I77" s="1555">
        <f>J78+J79</f>
        <v>3000</v>
      </c>
      <c r="J77" s="1556"/>
      <c r="K77" s="1555">
        <f>K78+K79</f>
        <v>3000</v>
      </c>
      <c r="L77" s="1556"/>
      <c r="M77" s="169"/>
      <c r="N77" s="61"/>
    </row>
    <row r="78" spans="1:14" ht="11.25">
      <c r="A78" s="59"/>
      <c r="B78" s="269"/>
      <c r="C78" s="270" t="s">
        <v>123</v>
      </c>
      <c r="D78" s="1331" t="s">
        <v>158</v>
      </c>
      <c r="E78" s="1332"/>
      <c r="F78" s="271"/>
      <c r="G78" s="214"/>
      <c r="H78" s="1127">
        <v>0</v>
      </c>
      <c r="I78" s="272"/>
      <c r="J78" s="272">
        <v>2500</v>
      </c>
      <c r="K78" s="1309">
        <v>2500</v>
      </c>
      <c r="L78" s="1310"/>
      <c r="M78" s="169"/>
      <c r="N78" s="61"/>
    </row>
    <row r="79" spans="1:14" ht="11.25">
      <c r="A79" s="59"/>
      <c r="B79" s="269"/>
      <c r="C79" s="270" t="s">
        <v>124</v>
      </c>
      <c r="D79" s="1331" t="s">
        <v>159</v>
      </c>
      <c r="E79" s="1332"/>
      <c r="F79" s="271"/>
      <c r="G79" s="214"/>
      <c r="H79" s="272">
        <v>0</v>
      </c>
      <c r="I79" s="272"/>
      <c r="J79" s="272">
        <v>500</v>
      </c>
      <c r="K79" s="1309">
        <v>500</v>
      </c>
      <c r="L79" s="1310"/>
      <c r="M79" s="169"/>
      <c r="N79" s="61"/>
    </row>
    <row r="80" spans="1:14" ht="11.25">
      <c r="A80" s="59"/>
      <c r="B80" s="273">
        <v>25</v>
      </c>
      <c r="C80" s="274" t="s">
        <v>48</v>
      </c>
      <c r="D80" s="1321" t="s">
        <v>49</v>
      </c>
      <c r="E80" s="1322"/>
      <c r="F80" s="275"/>
      <c r="G80" s="217">
        <f>SUM(G81:G83)</f>
        <v>0</v>
      </c>
      <c r="H80" s="276">
        <f>SUM(H81:H83)</f>
        <v>600</v>
      </c>
      <c r="I80" s="1330">
        <f>I81+I82+I83</f>
        <v>3500</v>
      </c>
      <c r="J80" s="1478"/>
      <c r="K80" s="1330">
        <f>K82</f>
        <v>3500</v>
      </c>
      <c r="L80" s="1478"/>
      <c r="M80" s="169"/>
      <c r="N80" s="61"/>
    </row>
    <row r="81" spans="1:14" ht="11.25">
      <c r="A81" s="59"/>
      <c r="B81" s="273"/>
      <c r="C81" s="277" t="s">
        <v>125</v>
      </c>
      <c r="D81" s="1307" t="s">
        <v>128</v>
      </c>
      <c r="E81" s="1308"/>
      <c r="F81" s="275"/>
      <c r="G81" s="217"/>
      <c r="H81" s="280"/>
      <c r="I81" s="1309"/>
      <c r="J81" s="1310"/>
      <c r="K81" s="1309"/>
      <c r="L81" s="1310"/>
      <c r="M81" s="169"/>
      <c r="N81" s="61"/>
    </row>
    <row r="82" spans="1:14" ht="11.25">
      <c r="A82" s="59"/>
      <c r="B82" s="273"/>
      <c r="C82" s="277" t="s">
        <v>126</v>
      </c>
      <c r="D82" s="1307" t="s">
        <v>165</v>
      </c>
      <c r="E82" s="1308"/>
      <c r="F82" s="275"/>
      <c r="G82" s="217"/>
      <c r="H82" s="280">
        <v>600</v>
      </c>
      <c r="I82" s="1309">
        <v>3500</v>
      </c>
      <c r="J82" s="1310"/>
      <c r="K82" s="1309">
        <v>3500</v>
      </c>
      <c r="L82" s="1310"/>
      <c r="M82" s="169"/>
      <c r="N82" s="61"/>
    </row>
    <row r="83" spans="1:14" ht="11.25">
      <c r="A83" s="59"/>
      <c r="B83" s="273"/>
      <c r="C83" s="277" t="s">
        <v>127</v>
      </c>
      <c r="D83" s="1307" t="s">
        <v>129</v>
      </c>
      <c r="E83" s="1308"/>
      <c r="F83" s="275"/>
      <c r="G83" s="217"/>
      <c r="H83" s="280"/>
      <c r="I83" s="1309"/>
      <c r="J83" s="1310"/>
      <c r="K83" s="1309"/>
      <c r="L83" s="1310"/>
      <c r="M83" s="169"/>
      <c r="N83" s="61"/>
    </row>
    <row r="84" spans="1:14" ht="11.25">
      <c r="A84" s="59"/>
      <c r="B84" s="273">
        <v>26</v>
      </c>
      <c r="C84" s="274" t="s">
        <v>50</v>
      </c>
      <c r="D84" s="1321" t="s">
        <v>51</v>
      </c>
      <c r="E84" s="1322"/>
      <c r="F84" s="275"/>
      <c r="G84" s="217">
        <f>SUM(G85:G90)</f>
        <v>0</v>
      </c>
      <c r="H84" s="276">
        <f>SUM(H85:H90)</f>
        <v>400</v>
      </c>
      <c r="I84" s="1330">
        <f>I86+I87+I88+I89+I90</f>
        <v>1000</v>
      </c>
      <c r="J84" s="1478"/>
      <c r="K84" s="1330">
        <f>K86</f>
        <v>1000</v>
      </c>
      <c r="L84" s="1478"/>
      <c r="M84" s="169"/>
      <c r="N84" s="61"/>
    </row>
    <row r="85" spans="1:14" ht="11.25">
      <c r="A85" s="59"/>
      <c r="B85" s="273"/>
      <c r="C85" s="277" t="s">
        <v>130</v>
      </c>
      <c r="D85" s="1307" t="s">
        <v>164</v>
      </c>
      <c r="E85" s="1308"/>
      <c r="F85" s="275"/>
      <c r="G85" s="217"/>
      <c r="H85" s="280">
        <v>400</v>
      </c>
      <c r="I85" s="1309"/>
      <c r="J85" s="1310"/>
      <c r="K85" s="1309"/>
      <c r="L85" s="1310"/>
      <c r="M85" s="169"/>
      <c r="N85" s="61"/>
    </row>
    <row r="86" spans="1:14" ht="11.25">
      <c r="A86" s="59"/>
      <c r="B86" s="273"/>
      <c r="C86" s="277" t="s">
        <v>131</v>
      </c>
      <c r="D86" s="1307" t="s">
        <v>166</v>
      </c>
      <c r="E86" s="1308"/>
      <c r="F86" s="275"/>
      <c r="G86" s="217"/>
      <c r="H86" s="280">
        <v>0</v>
      </c>
      <c r="I86" s="1309">
        <v>1000</v>
      </c>
      <c r="J86" s="1310"/>
      <c r="K86" s="1309">
        <v>1000</v>
      </c>
      <c r="L86" s="1310"/>
      <c r="M86" s="169"/>
      <c r="N86" s="61"/>
    </row>
    <row r="87" spans="1:14" ht="11.25">
      <c r="A87" s="59"/>
      <c r="B87" s="273"/>
      <c r="C87" s="277" t="s">
        <v>132</v>
      </c>
      <c r="D87" s="1307" t="s">
        <v>167</v>
      </c>
      <c r="E87" s="1308"/>
      <c r="F87" s="275"/>
      <c r="G87" s="217"/>
      <c r="H87" s="280"/>
      <c r="I87" s="1309"/>
      <c r="J87" s="1310"/>
      <c r="K87" s="1309"/>
      <c r="L87" s="1310"/>
      <c r="M87" s="169"/>
      <c r="N87" s="61"/>
    </row>
    <row r="88" spans="1:14" ht="11.25">
      <c r="A88" s="59"/>
      <c r="B88" s="273"/>
      <c r="C88" s="277" t="s">
        <v>168</v>
      </c>
      <c r="D88" s="1307" t="s">
        <v>169</v>
      </c>
      <c r="E88" s="1308"/>
      <c r="F88" s="275"/>
      <c r="G88" s="217"/>
      <c r="H88" s="280"/>
      <c r="I88" s="1309"/>
      <c r="J88" s="1310"/>
      <c r="K88" s="1309"/>
      <c r="L88" s="1310"/>
      <c r="M88" s="169"/>
      <c r="N88" s="61"/>
    </row>
    <row r="89" spans="1:14" ht="11.25">
      <c r="A89" s="59"/>
      <c r="B89" s="273"/>
      <c r="C89" s="283" t="s">
        <v>170</v>
      </c>
      <c r="D89" s="278" t="s">
        <v>171</v>
      </c>
      <c r="E89" s="279"/>
      <c r="F89" s="275"/>
      <c r="G89" s="217"/>
      <c r="H89" s="280"/>
      <c r="I89" s="1309"/>
      <c r="J89" s="1310"/>
      <c r="K89" s="1309"/>
      <c r="L89" s="1310"/>
      <c r="M89" s="169"/>
      <c r="N89" s="61"/>
    </row>
    <row r="90" spans="1:14" ht="11.25">
      <c r="A90" s="59"/>
      <c r="B90" s="273"/>
      <c r="C90" s="277" t="s">
        <v>172</v>
      </c>
      <c r="D90" s="278" t="s">
        <v>173</v>
      </c>
      <c r="E90" s="279"/>
      <c r="F90" s="275"/>
      <c r="G90" s="217"/>
      <c r="H90" s="280"/>
      <c r="I90" s="1309"/>
      <c r="J90" s="1310"/>
      <c r="K90" s="1309"/>
      <c r="L90" s="1310"/>
      <c r="M90" s="169"/>
      <c r="N90" s="61"/>
    </row>
    <row r="91" spans="1:14" ht="11.25">
      <c r="A91" s="59"/>
      <c r="B91" s="273">
        <v>27</v>
      </c>
      <c r="C91" s="274" t="s">
        <v>52</v>
      </c>
      <c r="D91" s="1321" t="s">
        <v>289</v>
      </c>
      <c r="E91" s="1322"/>
      <c r="F91" s="275"/>
      <c r="G91" s="217">
        <f>SUM(G92:G102)</f>
        <v>0</v>
      </c>
      <c r="H91" s="276">
        <f>SUM(H92:H102)</f>
        <v>0</v>
      </c>
      <c r="I91" s="1309">
        <f>SUM(I92:J102)</f>
        <v>0</v>
      </c>
      <c r="J91" s="1329"/>
      <c r="K91" s="1309">
        <f>SUM(K92:L102)</f>
        <v>0</v>
      </c>
      <c r="L91" s="1329"/>
      <c r="M91" s="169"/>
      <c r="N91" s="61"/>
    </row>
    <row r="92" spans="1:14" ht="11.25">
      <c r="A92" s="59"/>
      <c r="B92" s="273"/>
      <c r="C92" s="277" t="s">
        <v>174</v>
      </c>
      <c r="D92" s="1307" t="s">
        <v>175</v>
      </c>
      <c r="E92" s="1308"/>
      <c r="F92" s="275"/>
      <c r="G92" s="217"/>
      <c r="H92" s="280"/>
      <c r="I92" s="1309"/>
      <c r="J92" s="1310"/>
      <c r="K92" s="1309"/>
      <c r="L92" s="1310"/>
      <c r="M92" s="169"/>
      <c r="N92" s="61"/>
    </row>
    <row r="93" spans="1:14" ht="11.25">
      <c r="A93" s="59"/>
      <c r="B93" s="273"/>
      <c r="C93" s="277" t="s">
        <v>176</v>
      </c>
      <c r="D93" s="278" t="s">
        <v>177</v>
      </c>
      <c r="E93" s="279"/>
      <c r="F93" s="275"/>
      <c r="G93" s="217"/>
      <c r="H93" s="280"/>
      <c r="I93" s="1309"/>
      <c r="J93" s="1310"/>
      <c r="K93" s="1309"/>
      <c r="L93" s="1310"/>
      <c r="M93" s="169"/>
      <c r="N93" s="61"/>
    </row>
    <row r="94" spans="1:14" ht="11.25">
      <c r="A94" s="59"/>
      <c r="B94" s="273"/>
      <c r="C94" s="277" t="s">
        <v>178</v>
      </c>
      <c r="D94" s="278" t="s">
        <v>179</v>
      </c>
      <c r="E94" s="279"/>
      <c r="F94" s="275"/>
      <c r="G94" s="217"/>
      <c r="H94" s="280"/>
      <c r="I94" s="1309"/>
      <c r="J94" s="1310"/>
      <c r="K94" s="1309"/>
      <c r="L94" s="1310"/>
      <c r="M94" s="169"/>
      <c r="N94" s="61"/>
    </row>
    <row r="95" spans="1:14" ht="11.25">
      <c r="A95" s="59"/>
      <c r="B95" s="273"/>
      <c r="C95" s="277" t="s">
        <v>180</v>
      </c>
      <c r="D95" s="278" t="s">
        <v>181</v>
      </c>
      <c r="E95" s="279"/>
      <c r="F95" s="275"/>
      <c r="G95" s="217"/>
      <c r="H95" s="280"/>
      <c r="I95" s="1309"/>
      <c r="J95" s="1310"/>
      <c r="K95" s="1309"/>
      <c r="L95" s="1310"/>
      <c r="M95" s="169"/>
      <c r="N95" s="61"/>
    </row>
    <row r="96" spans="1:14" ht="11.25">
      <c r="A96" s="59"/>
      <c r="B96" s="273"/>
      <c r="C96" s="277" t="s">
        <v>182</v>
      </c>
      <c r="D96" s="278" t="s">
        <v>183</v>
      </c>
      <c r="E96" s="279"/>
      <c r="F96" s="275"/>
      <c r="G96" s="217"/>
      <c r="H96" s="280"/>
      <c r="I96" s="1309"/>
      <c r="J96" s="1310"/>
      <c r="K96" s="1309"/>
      <c r="L96" s="1310"/>
      <c r="M96" s="169"/>
      <c r="N96" s="61"/>
    </row>
    <row r="97" spans="1:14" ht="11.25">
      <c r="A97" s="59"/>
      <c r="B97" s="273"/>
      <c r="C97" s="277" t="s">
        <v>184</v>
      </c>
      <c r="D97" s="278" t="s">
        <v>185</v>
      </c>
      <c r="E97" s="279"/>
      <c r="F97" s="275"/>
      <c r="G97" s="217"/>
      <c r="H97" s="280"/>
      <c r="I97" s="1309" t="s">
        <v>290</v>
      </c>
      <c r="J97" s="1310"/>
      <c r="K97" s="1309"/>
      <c r="L97" s="1310"/>
      <c r="M97" s="169"/>
      <c r="N97" s="61"/>
    </row>
    <row r="98" spans="1:14" ht="11.25">
      <c r="A98" s="59"/>
      <c r="B98" s="273"/>
      <c r="C98" s="277" t="s">
        <v>186</v>
      </c>
      <c r="D98" s="278" t="s">
        <v>187</v>
      </c>
      <c r="E98" s="279" t="s">
        <v>290</v>
      </c>
      <c r="F98" s="275"/>
      <c r="G98" s="217"/>
      <c r="H98" s="280"/>
      <c r="I98" s="1309"/>
      <c r="J98" s="1310"/>
      <c r="K98" s="1309"/>
      <c r="L98" s="1310"/>
      <c r="M98" s="169"/>
      <c r="N98" s="61"/>
    </row>
    <row r="99" spans="1:14" ht="11.25">
      <c r="A99" s="59"/>
      <c r="B99" s="273"/>
      <c r="C99" s="277" t="s">
        <v>188</v>
      </c>
      <c r="D99" s="278" t="s">
        <v>189</v>
      </c>
      <c r="E99" s="279"/>
      <c r="F99" s="275"/>
      <c r="G99" s="217"/>
      <c r="H99" s="280"/>
      <c r="I99" s="1309"/>
      <c r="J99" s="1310"/>
      <c r="K99" s="1309"/>
      <c r="L99" s="1310"/>
      <c r="M99" s="169"/>
      <c r="N99" s="61"/>
    </row>
    <row r="100" spans="1:14" ht="11.25">
      <c r="A100" s="59"/>
      <c r="B100" s="273"/>
      <c r="C100" s="277" t="s">
        <v>190</v>
      </c>
      <c r="D100" s="278" t="s">
        <v>191</v>
      </c>
      <c r="E100" s="279"/>
      <c r="F100" s="275"/>
      <c r="G100" s="217"/>
      <c r="H100" s="280"/>
      <c r="I100" s="1309"/>
      <c r="J100" s="1310"/>
      <c r="K100" s="1309"/>
      <c r="L100" s="1310"/>
      <c r="M100" s="169"/>
      <c r="N100" s="61"/>
    </row>
    <row r="101" spans="1:14" ht="11.25">
      <c r="A101" s="59"/>
      <c r="B101" s="273"/>
      <c r="C101" s="277" t="s">
        <v>192</v>
      </c>
      <c r="D101" s="1307" t="s">
        <v>193</v>
      </c>
      <c r="E101" s="1308"/>
      <c r="F101" s="275"/>
      <c r="G101" s="217"/>
      <c r="H101" s="280"/>
      <c r="I101" s="1309"/>
      <c r="J101" s="1310"/>
      <c r="K101" s="1309"/>
      <c r="L101" s="1310"/>
      <c r="M101" s="169"/>
      <c r="N101" s="61"/>
    </row>
    <row r="102" spans="1:14" ht="11.25">
      <c r="A102" s="59"/>
      <c r="B102" s="273"/>
      <c r="C102" s="277" t="s">
        <v>194</v>
      </c>
      <c r="D102" s="278" t="s">
        <v>195</v>
      </c>
      <c r="E102" s="279"/>
      <c r="F102" s="275"/>
      <c r="G102" s="217"/>
      <c r="H102" s="280"/>
      <c r="I102" s="1309"/>
      <c r="J102" s="1310"/>
      <c r="K102" s="1309"/>
      <c r="L102" s="1310"/>
      <c r="M102" s="169"/>
      <c r="N102" s="61"/>
    </row>
    <row r="103" spans="1:14" ht="11.25">
      <c r="A103" s="59"/>
      <c r="B103" s="273">
        <v>28</v>
      </c>
      <c r="C103" s="274" t="s">
        <v>53</v>
      </c>
      <c r="D103" s="1321" t="s">
        <v>196</v>
      </c>
      <c r="E103" s="1322"/>
      <c r="F103" s="275"/>
      <c r="G103" s="217">
        <f>SUM(G104:G111)</f>
        <v>0</v>
      </c>
      <c r="H103" s="276">
        <f>SUM(H104:H111)</f>
        <v>4941</v>
      </c>
      <c r="I103" s="1330">
        <f>I104+I107</f>
        <v>8000</v>
      </c>
      <c r="J103" s="1478"/>
      <c r="K103" s="1330">
        <f>K104+K107</f>
        <v>8000</v>
      </c>
      <c r="L103" s="1478"/>
      <c r="M103" s="169"/>
      <c r="N103" s="61"/>
    </row>
    <row r="104" spans="1:14" ht="11.25">
      <c r="A104" s="59"/>
      <c r="B104" s="273"/>
      <c r="C104" s="277" t="s">
        <v>133</v>
      </c>
      <c r="D104" s="1307" t="s">
        <v>139</v>
      </c>
      <c r="E104" s="1308"/>
      <c r="F104" s="275"/>
      <c r="G104" s="217"/>
      <c r="H104" s="280">
        <v>2941</v>
      </c>
      <c r="I104" s="1309">
        <v>6000</v>
      </c>
      <c r="J104" s="1310"/>
      <c r="K104" s="1309">
        <v>6000</v>
      </c>
      <c r="L104" s="1310"/>
      <c r="M104" s="169"/>
      <c r="N104" s="61"/>
    </row>
    <row r="105" spans="1:14" ht="11.25">
      <c r="A105" s="59"/>
      <c r="B105" s="273"/>
      <c r="C105" s="277" t="s">
        <v>134</v>
      </c>
      <c r="D105" s="1307" t="s">
        <v>197</v>
      </c>
      <c r="E105" s="1308"/>
      <c r="F105" s="275"/>
      <c r="G105" s="217"/>
      <c r="H105" s="280"/>
      <c r="I105" s="1309"/>
      <c r="J105" s="1310"/>
      <c r="K105" s="1309"/>
      <c r="L105" s="1310"/>
      <c r="M105" s="169"/>
      <c r="N105" s="61"/>
    </row>
    <row r="106" spans="1:14" ht="11.25">
      <c r="A106" s="59"/>
      <c r="B106" s="273"/>
      <c r="C106" s="277" t="s">
        <v>135</v>
      </c>
      <c r="D106" s="1307" t="s">
        <v>140</v>
      </c>
      <c r="E106" s="1308"/>
      <c r="F106" s="275"/>
      <c r="G106" s="217"/>
      <c r="H106" s="280"/>
      <c r="I106" s="1309"/>
      <c r="J106" s="1310"/>
      <c r="K106" s="1309"/>
      <c r="L106" s="1310"/>
      <c r="M106" s="169"/>
      <c r="N106" s="61"/>
    </row>
    <row r="107" spans="1:14" ht="11.25">
      <c r="A107" s="59"/>
      <c r="B107" s="273"/>
      <c r="C107" s="277" t="s">
        <v>198</v>
      </c>
      <c r="D107" s="278" t="s">
        <v>199</v>
      </c>
      <c r="E107" s="279"/>
      <c r="F107" s="275"/>
      <c r="G107" s="217"/>
      <c r="H107" s="280">
        <v>2000</v>
      </c>
      <c r="I107" s="1309">
        <v>2000</v>
      </c>
      <c r="J107" s="1310"/>
      <c r="K107" s="1309">
        <v>2000</v>
      </c>
      <c r="L107" s="1310"/>
      <c r="M107" s="169"/>
      <c r="N107" s="61"/>
    </row>
    <row r="108" spans="1:14" ht="11.25">
      <c r="A108" s="59"/>
      <c r="B108" s="273"/>
      <c r="C108" s="277" t="s">
        <v>200</v>
      </c>
      <c r="D108" s="1307" t="s">
        <v>141</v>
      </c>
      <c r="E108" s="1308"/>
      <c r="F108" s="275"/>
      <c r="G108" s="217"/>
      <c r="H108" s="280"/>
      <c r="I108" s="1309"/>
      <c r="J108" s="1310"/>
      <c r="K108" s="1309"/>
      <c r="L108" s="1310"/>
      <c r="M108" s="169"/>
      <c r="N108" s="61"/>
    </row>
    <row r="109" spans="1:14" ht="11.25">
      <c r="A109" s="59"/>
      <c r="B109" s="273"/>
      <c r="C109" s="277" t="s">
        <v>136</v>
      </c>
      <c r="D109" s="1307" t="s">
        <v>201</v>
      </c>
      <c r="E109" s="1308"/>
      <c r="F109" s="275"/>
      <c r="G109" s="217"/>
      <c r="H109" s="280"/>
      <c r="I109" s="1309"/>
      <c r="J109" s="1310"/>
      <c r="K109" s="1309"/>
      <c r="L109" s="1310"/>
      <c r="M109" s="169"/>
      <c r="N109" s="61"/>
    </row>
    <row r="110" spans="1:14" ht="11.25">
      <c r="A110" s="59"/>
      <c r="B110" s="273"/>
      <c r="C110" s="277" t="s">
        <v>137</v>
      </c>
      <c r="D110" s="1307" t="s">
        <v>202</v>
      </c>
      <c r="E110" s="1308"/>
      <c r="F110" s="275"/>
      <c r="G110" s="217"/>
      <c r="H110" s="280"/>
      <c r="I110" s="1309"/>
      <c r="J110" s="1310"/>
      <c r="K110" s="1309"/>
      <c r="L110" s="1310"/>
      <c r="M110" s="169"/>
      <c r="N110" s="61"/>
    </row>
    <row r="111" spans="1:14" ht="11.25">
      <c r="A111" s="59"/>
      <c r="B111" s="273"/>
      <c r="C111" s="277" t="s">
        <v>138</v>
      </c>
      <c r="D111" s="1307" t="s">
        <v>203</v>
      </c>
      <c r="E111" s="1308"/>
      <c r="F111" s="275"/>
      <c r="G111" s="217"/>
      <c r="H111" s="280"/>
      <c r="I111" s="1309"/>
      <c r="J111" s="1310"/>
      <c r="K111" s="1309"/>
      <c r="L111" s="1310"/>
      <c r="M111" s="169"/>
      <c r="N111" s="61"/>
    </row>
    <row r="112" spans="1:14" ht="11.25">
      <c r="A112" s="59"/>
      <c r="B112" s="273">
        <v>29</v>
      </c>
      <c r="C112" s="274" t="s">
        <v>54</v>
      </c>
      <c r="D112" s="1321" t="s">
        <v>142</v>
      </c>
      <c r="E112" s="1322"/>
      <c r="F112" s="275"/>
      <c r="G112" s="217">
        <f>SUM(G114:G120)</f>
        <v>0</v>
      </c>
      <c r="H112" s="276">
        <f>SUM(H113:H120)</f>
        <v>19500</v>
      </c>
      <c r="I112" s="1330">
        <f>I113+I115+I119+I120</f>
        <v>29500</v>
      </c>
      <c r="J112" s="1478"/>
      <c r="K112" s="1330">
        <f>K113+K115+K119+K120</f>
        <v>29500</v>
      </c>
      <c r="L112" s="1478"/>
      <c r="M112" s="169"/>
      <c r="N112" s="61"/>
    </row>
    <row r="113" spans="1:14" s="1245" customFormat="1" ht="11.25">
      <c r="A113" s="1236"/>
      <c r="B113" s="1237"/>
      <c r="C113" s="1238" t="s">
        <v>204</v>
      </c>
      <c r="D113" s="1239" t="s">
        <v>438</v>
      </c>
      <c r="E113" s="1240"/>
      <c r="F113" s="1241"/>
      <c r="G113" s="439"/>
      <c r="H113" s="1242">
        <v>500</v>
      </c>
      <c r="I113" s="1553">
        <v>500</v>
      </c>
      <c r="J113" s="1554"/>
      <c r="K113" s="1553">
        <v>500</v>
      </c>
      <c r="L113" s="1554"/>
      <c r="M113" s="1243"/>
      <c r="N113" s="1244"/>
    </row>
    <row r="114" spans="1:14" ht="11.25">
      <c r="A114" s="59"/>
      <c r="B114" s="273"/>
      <c r="C114" s="277" t="s">
        <v>206</v>
      </c>
      <c r="D114" s="1307" t="s">
        <v>143</v>
      </c>
      <c r="E114" s="1308"/>
      <c r="F114" s="275"/>
      <c r="G114" s="217"/>
      <c r="H114" s="280"/>
      <c r="I114" s="1309"/>
      <c r="J114" s="1310"/>
      <c r="K114" s="1309"/>
      <c r="L114" s="1310"/>
      <c r="M114" s="169"/>
      <c r="N114" s="61"/>
    </row>
    <row r="115" spans="1:14" ht="11.25">
      <c r="A115" s="59"/>
      <c r="B115" s="273"/>
      <c r="C115" s="277" t="s">
        <v>207</v>
      </c>
      <c r="D115" s="1307" t="s">
        <v>208</v>
      </c>
      <c r="E115" s="1308"/>
      <c r="F115" s="275"/>
      <c r="G115" s="217"/>
      <c r="H115" s="1247">
        <v>8000</v>
      </c>
      <c r="I115" s="1309">
        <v>12000</v>
      </c>
      <c r="J115" s="1310"/>
      <c r="K115" s="1309">
        <v>12000</v>
      </c>
      <c r="L115" s="1310"/>
      <c r="M115" s="169"/>
      <c r="N115" s="61"/>
    </row>
    <row r="116" spans="1:14" ht="11.25">
      <c r="A116" s="59"/>
      <c r="B116" s="273"/>
      <c r="C116" s="277" t="s">
        <v>209</v>
      </c>
      <c r="D116" s="1307" t="s">
        <v>144</v>
      </c>
      <c r="E116" s="1308"/>
      <c r="F116" s="275"/>
      <c r="G116" s="217"/>
      <c r="H116" s="280"/>
      <c r="I116" s="1309"/>
      <c r="J116" s="1310"/>
      <c r="K116" s="1309"/>
      <c r="L116" s="1310"/>
      <c r="M116" s="169"/>
      <c r="N116" s="61"/>
    </row>
    <row r="117" spans="1:14" ht="11.25">
      <c r="A117" s="59"/>
      <c r="B117" s="273"/>
      <c r="C117" s="277" t="s">
        <v>210</v>
      </c>
      <c r="D117" s="1307" t="s">
        <v>145</v>
      </c>
      <c r="E117" s="1308"/>
      <c r="F117" s="275"/>
      <c r="G117" s="217"/>
      <c r="H117" s="280"/>
      <c r="I117" s="1309"/>
      <c r="J117" s="1310"/>
      <c r="K117" s="1309"/>
      <c r="L117" s="1310"/>
      <c r="M117" s="169"/>
      <c r="N117" s="61"/>
    </row>
    <row r="118" spans="1:14" ht="11.25">
      <c r="A118" s="59"/>
      <c r="B118" s="273"/>
      <c r="C118" s="277" t="s">
        <v>211</v>
      </c>
      <c r="D118" s="1307" t="s">
        <v>146</v>
      </c>
      <c r="E118" s="1308"/>
      <c r="F118" s="275"/>
      <c r="G118" s="217"/>
      <c r="H118" s="280"/>
      <c r="I118" s="1309"/>
      <c r="J118" s="1310"/>
      <c r="K118" s="1309"/>
      <c r="L118" s="1310"/>
      <c r="M118" s="169"/>
      <c r="N118" s="61"/>
    </row>
    <row r="119" spans="1:14" s="1245" customFormat="1" ht="11.25">
      <c r="A119" s="1236"/>
      <c r="B119" s="1246"/>
      <c r="C119" s="1238" t="s">
        <v>212</v>
      </c>
      <c r="D119" s="1551" t="s">
        <v>439</v>
      </c>
      <c r="E119" s="1552"/>
      <c r="F119" s="1241"/>
      <c r="G119" s="439"/>
      <c r="H119" s="1242">
        <v>4000</v>
      </c>
      <c r="I119" s="1553">
        <v>4000</v>
      </c>
      <c r="J119" s="1554"/>
      <c r="K119" s="1553">
        <v>4000</v>
      </c>
      <c r="L119" s="1554"/>
      <c r="M119" s="1243"/>
      <c r="N119" s="1244"/>
    </row>
    <row r="120" spans="1:14" ht="11.25">
      <c r="A120" s="59"/>
      <c r="B120" s="273"/>
      <c r="C120" s="285" t="s">
        <v>213</v>
      </c>
      <c r="D120" s="309" t="s">
        <v>214</v>
      </c>
      <c r="E120" s="308"/>
      <c r="F120" s="289"/>
      <c r="G120" s="217"/>
      <c r="H120" s="280">
        <v>7000</v>
      </c>
      <c r="I120" s="1309">
        <v>13000</v>
      </c>
      <c r="J120" s="1310"/>
      <c r="K120" s="1309">
        <v>13000</v>
      </c>
      <c r="L120" s="1310"/>
      <c r="M120" s="169"/>
      <c r="N120" s="61"/>
    </row>
    <row r="121" spans="1:14" ht="11.25">
      <c r="A121" s="59"/>
      <c r="B121" s="273"/>
      <c r="C121" s="285" t="s">
        <v>297</v>
      </c>
      <c r="D121" s="305" t="s">
        <v>301</v>
      </c>
      <c r="E121" s="308"/>
      <c r="F121" s="289"/>
      <c r="G121" s="217"/>
      <c r="H121" s="276">
        <f>SUM(H122:H122)</f>
        <v>4500</v>
      </c>
      <c r="I121" s="281"/>
      <c r="J121" s="661">
        <f>J122</f>
        <v>4500</v>
      </c>
      <c r="K121" s="281"/>
      <c r="L121" s="661">
        <f>L122</f>
        <v>4500</v>
      </c>
      <c r="M121" s="169"/>
      <c r="N121" s="61"/>
    </row>
    <row r="122" spans="1:14" ht="11.25">
      <c r="A122" s="59"/>
      <c r="B122" s="273"/>
      <c r="C122" s="285" t="s">
        <v>297</v>
      </c>
      <c r="D122" s="9" t="s">
        <v>300</v>
      </c>
      <c r="F122" s="275"/>
      <c r="G122" s="217"/>
      <c r="H122" s="280">
        <v>4500</v>
      </c>
      <c r="I122" s="281"/>
      <c r="J122" s="282">
        <v>4500</v>
      </c>
      <c r="K122" s="281"/>
      <c r="L122" s="282">
        <v>4500</v>
      </c>
      <c r="M122" s="169"/>
      <c r="N122" s="61"/>
    </row>
    <row r="123" spans="1:14" ht="11.25">
      <c r="A123" s="59"/>
      <c r="B123" s="273">
        <v>30</v>
      </c>
      <c r="C123" s="274" t="s">
        <v>55</v>
      </c>
      <c r="D123" s="1321" t="s">
        <v>215</v>
      </c>
      <c r="E123" s="1322"/>
      <c r="F123" s="275"/>
      <c r="G123" s="217">
        <f>SUM(G124:G125)</f>
        <v>0</v>
      </c>
      <c r="H123" s="276">
        <f>SUM(H124:H125)</f>
        <v>0</v>
      </c>
      <c r="I123" s="1330">
        <f>I124+I125</f>
        <v>3000</v>
      </c>
      <c r="J123" s="1478"/>
      <c r="K123" s="1330">
        <f>K124+K125</f>
        <v>3000</v>
      </c>
      <c r="L123" s="1478"/>
      <c r="M123" s="169"/>
      <c r="N123" s="61"/>
    </row>
    <row r="124" spans="1:14" ht="11.25">
      <c r="A124" s="59"/>
      <c r="B124" s="273"/>
      <c r="C124" s="277" t="s">
        <v>148</v>
      </c>
      <c r="D124" s="1307" t="s">
        <v>216</v>
      </c>
      <c r="E124" s="1308"/>
      <c r="F124" s="275"/>
      <c r="G124" s="217"/>
      <c r="H124" s="280">
        <v>0</v>
      </c>
      <c r="I124" s="1309">
        <v>1000</v>
      </c>
      <c r="J124" s="1310"/>
      <c r="K124" s="1309">
        <v>1000</v>
      </c>
      <c r="L124" s="1310"/>
      <c r="M124" s="169"/>
      <c r="N124" s="61"/>
    </row>
    <row r="125" spans="1:14" ht="11.25">
      <c r="A125" s="59"/>
      <c r="B125" s="273"/>
      <c r="C125" s="277" t="s">
        <v>149</v>
      </c>
      <c r="D125" s="1307" t="s">
        <v>217</v>
      </c>
      <c r="E125" s="1308"/>
      <c r="F125" s="275"/>
      <c r="G125" s="217"/>
      <c r="H125" s="280">
        <v>0</v>
      </c>
      <c r="I125" s="1309">
        <v>2000</v>
      </c>
      <c r="J125" s="1310"/>
      <c r="K125" s="1309">
        <v>2000</v>
      </c>
      <c r="L125" s="1310"/>
      <c r="M125" s="169"/>
      <c r="N125" s="61"/>
    </row>
    <row r="126" spans="1:14" ht="11.25">
      <c r="A126" s="59"/>
      <c r="B126" s="273"/>
      <c r="C126" s="274" t="s">
        <v>219</v>
      </c>
      <c r="D126" s="1321" t="s">
        <v>218</v>
      </c>
      <c r="E126" s="1322"/>
      <c r="F126" s="287"/>
      <c r="G126" s="288"/>
      <c r="H126" s="276"/>
      <c r="I126" s="1330"/>
      <c r="J126" s="1326"/>
      <c r="K126" s="1330"/>
      <c r="L126" s="1326"/>
      <c r="M126" s="169"/>
      <c r="N126" s="61"/>
    </row>
    <row r="127" spans="1:14" ht="13.5" customHeight="1">
      <c r="A127" s="59"/>
      <c r="B127" s="273">
        <v>32</v>
      </c>
      <c r="C127" s="274" t="s">
        <v>56</v>
      </c>
      <c r="D127" s="1321" t="s">
        <v>150</v>
      </c>
      <c r="E127" s="1322"/>
      <c r="F127" s="275"/>
      <c r="G127" s="217">
        <f>SUM(G128:G132)</f>
        <v>0</v>
      </c>
      <c r="H127" s="276">
        <f>SUM(H128:H132)</f>
        <v>8500</v>
      </c>
      <c r="I127" s="1330">
        <f>I128+I129+I131</f>
        <v>10000</v>
      </c>
      <c r="J127" s="1478"/>
      <c r="K127" s="1330">
        <f>K128+K129+K131</f>
        <v>10000</v>
      </c>
      <c r="L127" s="1478"/>
      <c r="M127" s="169"/>
      <c r="N127" s="61"/>
    </row>
    <row r="128" spans="1:14" ht="13.5" customHeight="1">
      <c r="A128" s="59"/>
      <c r="B128" s="273"/>
      <c r="C128" s="277" t="s">
        <v>151</v>
      </c>
      <c r="D128" s="1549" t="s">
        <v>440</v>
      </c>
      <c r="E128" s="1550"/>
      <c r="F128" s="275"/>
      <c r="G128" s="217"/>
      <c r="H128" s="1242">
        <v>7500</v>
      </c>
      <c r="I128" s="1309">
        <v>7500</v>
      </c>
      <c r="J128" s="1310"/>
      <c r="K128" s="1309">
        <v>7500</v>
      </c>
      <c r="L128" s="1310"/>
      <c r="M128" s="169"/>
      <c r="N128" s="61"/>
    </row>
    <row r="129" spans="1:14" ht="13.5" customHeight="1">
      <c r="A129" s="59"/>
      <c r="B129" s="273"/>
      <c r="C129" s="277" t="s">
        <v>220</v>
      </c>
      <c r="D129" s="1307" t="s">
        <v>221</v>
      </c>
      <c r="E129" s="1308"/>
      <c r="F129" s="275"/>
      <c r="G129" s="217"/>
      <c r="H129" s="280">
        <v>1000</v>
      </c>
      <c r="I129" s="1309">
        <v>1500</v>
      </c>
      <c r="J129" s="1310"/>
      <c r="K129" s="1309">
        <v>1500</v>
      </c>
      <c r="L129" s="1310"/>
      <c r="M129" s="169"/>
      <c r="N129" s="61"/>
    </row>
    <row r="130" spans="1:14" ht="13.5" customHeight="1">
      <c r="A130" s="59"/>
      <c r="B130" s="273"/>
      <c r="C130" s="277" t="s">
        <v>222</v>
      </c>
      <c r="D130" s="1307" t="s">
        <v>223</v>
      </c>
      <c r="E130" s="1308"/>
      <c r="F130" s="275"/>
      <c r="G130" s="217"/>
      <c r="H130" s="280"/>
      <c r="I130" s="1309"/>
      <c r="J130" s="1310"/>
      <c r="K130" s="1309"/>
      <c r="L130" s="1310"/>
      <c r="M130" s="169"/>
      <c r="N130" s="61"/>
    </row>
    <row r="131" spans="1:14" ht="13.5" customHeight="1">
      <c r="A131" s="59"/>
      <c r="B131" s="273"/>
      <c r="C131" s="277" t="s">
        <v>224</v>
      </c>
      <c r="D131" s="1318" t="s">
        <v>225</v>
      </c>
      <c r="E131" s="1319"/>
      <c r="F131" s="289"/>
      <c r="G131" s="217"/>
      <c r="H131" s="280">
        <v>0</v>
      </c>
      <c r="I131" s="1309">
        <v>1000</v>
      </c>
      <c r="J131" s="1310"/>
      <c r="K131" s="1309">
        <v>1000</v>
      </c>
      <c r="L131" s="1310"/>
      <c r="M131" s="169"/>
      <c r="N131" s="61"/>
    </row>
    <row r="132" spans="1:14" ht="13.5" customHeight="1">
      <c r="A132" s="59"/>
      <c r="B132" s="273"/>
      <c r="C132" s="277" t="s">
        <v>226</v>
      </c>
      <c r="D132" s="1320" t="s">
        <v>227</v>
      </c>
      <c r="E132" s="1320"/>
      <c r="F132" s="289"/>
      <c r="G132" s="217"/>
      <c r="H132" s="290"/>
      <c r="I132" s="1305"/>
      <c r="J132" s="1305"/>
      <c r="K132" s="1311"/>
      <c r="L132" s="1310"/>
      <c r="M132" s="169"/>
      <c r="N132" s="61"/>
    </row>
    <row r="133" spans="1:14" s="286" customFormat="1" ht="13.5" customHeight="1">
      <c r="A133" s="291"/>
      <c r="B133" s="273"/>
      <c r="C133" s="274" t="s">
        <v>69</v>
      </c>
      <c r="D133" s="1321" t="s">
        <v>228</v>
      </c>
      <c r="E133" s="1322"/>
      <c r="F133" s="287"/>
      <c r="G133" s="292">
        <f>SUM(G134:G139)</f>
        <v>0</v>
      </c>
      <c r="H133" s="293">
        <f>SUM(H134:H139)</f>
        <v>0</v>
      </c>
      <c r="I133" s="1323">
        <f>SUM(I134:J139)</f>
        <v>0</v>
      </c>
      <c r="J133" s="1324"/>
      <c r="K133" s="1325">
        <f>SUM(K134:L139)</f>
        <v>0</v>
      </c>
      <c r="L133" s="1326"/>
      <c r="M133" s="294"/>
      <c r="N133" s="295"/>
    </row>
    <row r="134" spans="1:14" ht="13.5" customHeight="1">
      <c r="A134" s="59"/>
      <c r="B134" s="273"/>
      <c r="C134" s="277" t="s">
        <v>152</v>
      </c>
      <c r="D134" s="1307" t="s">
        <v>229</v>
      </c>
      <c r="E134" s="1308"/>
      <c r="F134" s="275"/>
      <c r="G134" s="296"/>
      <c r="H134" s="297"/>
      <c r="I134" s="1327"/>
      <c r="J134" s="1328"/>
      <c r="K134" s="1311"/>
      <c r="L134" s="1310"/>
      <c r="M134" s="169"/>
      <c r="N134" s="61"/>
    </row>
    <row r="135" spans="1:14" ht="13.5" customHeight="1">
      <c r="A135" s="59"/>
      <c r="B135" s="273"/>
      <c r="C135" s="277" t="s">
        <v>230</v>
      </c>
      <c r="D135" s="1307" t="s">
        <v>231</v>
      </c>
      <c r="E135" s="1308"/>
      <c r="F135" s="275"/>
      <c r="G135" s="217"/>
      <c r="H135" s="272"/>
      <c r="I135" s="1309"/>
      <c r="J135" s="1310"/>
      <c r="K135" s="1311"/>
      <c r="L135" s="1310"/>
      <c r="M135" s="169"/>
      <c r="N135" s="61"/>
    </row>
    <row r="136" spans="1:14" ht="13.5" customHeight="1">
      <c r="A136" s="59"/>
      <c r="B136" s="273"/>
      <c r="C136" s="277" t="s">
        <v>232</v>
      </c>
      <c r="D136" s="278" t="s">
        <v>233</v>
      </c>
      <c r="E136" s="279"/>
      <c r="F136" s="275"/>
      <c r="G136" s="217"/>
      <c r="H136" s="280"/>
      <c r="I136" s="1309"/>
      <c r="J136" s="1310"/>
      <c r="K136" s="1311"/>
      <c r="L136" s="1310"/>
      <c r="M136" s="169"/>
      <c r="N136" s="61"/>
    </row>
    <row r="137" spans="1:14" ht="13.5" customHeight="1">
      <c r="A137" s="59"/>
      <c r="B137" s="273"/>
      <c r="C137" s="277" t="s">
        <v>234</v>
      </c>
      <c r="D137" s="278" t="s">
        <v>235</v>
      </c>
      <c r="E137" s="279"/>
      <c r="F137" s="275"/>
      <c r="G137" s="217"/>
      <c r="H137" s="280"/>
      <c r="I137" s="1312"/>
      <c r="J137" s="1313"/>
      <c r="K137" s="1311"/>
      <c r="L137" s="1310"/>
      <c r="M137" s="169"/>
      <c r="N137" s="61"/>
    </row>
    <row r="138" spans="1:14" ht="13.5" customHeight="1">
      <c r="A138" s="59"/>
      <c r="B138" s="273"/>
      <c r="C138" s="285" t="s">
        <v>236</v>
      </c>
      <c r="D138" s="1304" t="s">
        <v>154</v>
      </c>
      <c r="E138" s="1304"/>
      <c r="F138" s="298"/>
      <c r="G138" s="299"/>
      <c r="H138" s="235"/>
      <c r="I138" s="1305"/>
      <c r="J138" s="1305"/>
      <c r="K138" s="1306"/>
      <c r="L138" s="1305"/>
      <c r="M138" s="60"/>
      <c r="N138" s="61"/>
    </row>
    <row r="139" spans="1:14" ht="13.5" customHeight="1">
      <c r="A139" s="59"/>
      <c r="B139" s="273"/>
      <c r="C139" s="234" t="s">
        <v>237</v>
      </c>
      <c r="D139" s="9" t="s">
        <v>238</v>
      </c>
      <c r="E139" s="300"/>
      <c r="F139" s="298"/>
      <c r="G139" s="299"/>
      <c r="H139" s="301"/>
      <c r="I139" s="1314"/>
      <c r="J139" s="1315"/>
      <c r="K139" s="1314"/>
      <c r="L139" s="1315"/>
      <c r="M139" s="60"/>
      <c r="N139" s="61"/>
    </row>
    <row r="140" spans="1:14" s="286" customFormat="1" ht="13.5" customHeight="1">
      <c r="A140" s="291"/>
      <c r="B140" s="302"/>
      <c r="C140" s="303" t="s">
        <v>70</v>
      </c>
      <c r="D140" s="304" t="s">
        <v>262</v>
      </c>
      <c r="E140" s="305"/>
      <c r="F140" s="287"/>
      <c r="G140" s="288">
        <f>SUM(G141:G143)</f>
        <v>0</v>
      </c>
      <c r="H140" s="276">
        <f>SUM(H141:H143)</f>
        <v>2000</v>
      </c>
      <c r="I140" s="1316">
        <f>SUM(I141:J143)</f>
        <v>8000</v>
      </c>
      <c r="J140" s="1317"/>
      <c r="K140" s="1316">
        <f>K141+K142+K143</f>
        <v>5500</v>
      </c>
      <c r="L140" s="1317"/>
      <c r="M140" s="306"/>
      <c r="N140" s="295"/>
    </row>
    <row r="141" spans="1:14" ht="13.5" customHeight="1">
      <c r="A141" s="59"/>
      <c r="B141" s="302"/>
      <c r="C141" s="307" t="s">
        <v>239</v>
      </c>
      <c r="D141" s="308" t="s">
        <v>240</v>
      </c>
      <c r="E141" s="309"/>
      <c r="F141" s="275"/>
      <c r="G141" s="217"/>
      <c r="H141" s="280">
        <v>500</v>
      </c>
      <c r="I141" s="1300">
        <f>I142+I143</f>
        <v>4000</v>
      </c>
      <c r="J141" s="1301"/>
      <c r="K141" s="1300">
        <v>1500</v>
      </c>
      <c r="L141" s="1301"/>
      <c r="M141" s="60"/>
      <c r="N141" s="61"/>
    </row>
    <row r="142" spans="1:14" ht="13.5" customHeight="1">
      <c r="A142" s="59"/>
      <c r="B142" s="302"/>
      <c r="C142" s="307" t="s">
        <v>241</v>
      </c>
      <c r="D142" s="308" t="s">
        <v>242</v>
      </c>
      <c r="E142" s="309"/>
      <c r="F142" s="275"/>
      <c r="G142" s="217"/>
      <c r="H142" s="280">
        <v>500</v>
      </c>
      <c r="I142" s="1300">
        <v>1500</v>
      </c>
      <c r="J142" s="1301"/>
      <c r="K142" s="1300">
        <v>1500</v>
      </c>
      <c r="L142" s="1301"/>
      <c r="M142" s="60"/>
      <c r="N142" s="61"/>
    </row>
    <row r="143" spans="1:14" ht="13.5" customHeight="1" thickBot="1">
      <c r="A143" s="59"/>
      <c r="B143" s="310"/>
      <c r="C143" s="311" t="s">
        <v>243</v>
      </c>
      <c r="D143" s="312" t="s">
        <v>244</v>
      </c>
      <c r="E143" s="300"/>
      <c r="F143" s="313"/>
      <c r="G143" s="211"/>
      <c r="H143" s="314">
        <v>1000</v>
      </c>
      <c r="I143" s="1296">
        <v>2500</v>
      </c>
      <c r="J143" s="1297"/>
      <c r="K143" s="1296">
        <v>2500</v>
      </c>
      <c r="L143" s="1297"/>
      <c r="M143" s="60"/>
      <c r="N143" s="61"/>
    </row>
    <row r="144" spans="1:14" ht="12" thickBot="1">
      <c r="A144" s="59"/>
      <c r="B144" s="179">
        <v>33</v>
      </c>
      <c r="C144" s="315" t="s">
        <v>57</v>
      </c>
      <c r="D144" s="316" t="s">
        <v>58</v>
      </c>
      <c r="E144" s="223"/>
      <c r="F144" s="224"/>
      <c r="G144" s="205">
        <v>8500</v>
      </c>
      <c r="H144" s="317">
        <f>SUM(H145:H150)</f>
        <v>10700</v>
      </c>
      <c r="I144" s="1547">
        <f>SUM(I145:I150)</f>
        <v>20420</v>
      </c>
      <c r="J144" s="1548"/>
      <c r="K144" s="1298">
        <f>SUM(K145:K150)</f>
        <v>20420</v>
      </c>
      <c r="L144" s="1299"/>
      <c r="M144" s="60"/>
      <c r="N144" s="61"/>
    </row>
    <row r="145" spans="1:14" s="326" customFormat="1" ht="11.25">
      <c r="A145" s="62"/>
      <c r="B145" s="318">
        <v>34</v>
      </c>
      <c r="C145" s="319" t="s">
        <v>92</v>
      </c>
      <c r="D145" s="320" t="s">
        <v>122</v>
      </c>
      <c r="E145" s="321"/>
      <c r="F145" s="322"/>
      <c r="G145" s="323"/>
      <c r="H145" s="272">
        <v>4000</v>
      </c>
      <c r="I145" s="1302">
        <v>10000</v>
      </c>
      <c r="J145" s="1303"/>
      <c r="K145" s="1302">
        <v>10000</v>
      </c>
      <c r="L145" s="1303"/>
      <c r="M145" s="324"/>
      <c r="N145" s="325"/>
    </row>
    <row r="146" spans="1:14" s="326" customFormat="1" ht="11.25">
      <c r="A146" s="62"/>
      <c r="B146" s="327">
        <v>35</v>
      </c>
      <c r="C146" s="328" t="s">
        <v>93</v>
      </c>
      <c r="D146" s="329" t="s">
        <v>97</v>
      </c>
      <c r="E146" s="330"/>
      <c r="F146" s="331"/>
      <c r="G146" s="332"/>
      <c r="H146" s="280">
        <v>380</v>
      </c>
      <c r="I146" s="1294">
        <v>420</v>
      </c>
      <c r="J146" s="1295"/>
      <c r="K146" s="1294">
        <v>420</v>
      </c>
      <c r="L146" s="1295"/>
      <c r="M146" s="324"/>
      <c r="N146" s="325"/>
    </row>
    <row r="147" spans="1:14" s="326" customFormat="1" ht="11.25">
      <c r="A147" s="62"/>
      <c r="B147" s="327">
        <v>36</v>
      </c>
      <c r="C147" s="328" t="s">
        <v>94</v>
      </c>
      <c r="D147" s="329" t="s">
        <v>98</v>
      </c>
      <c r="E147" s="330"/>
      <c r="F147" s="331"/>
      <c r="G147" s="332"/>
      <c r="H147" s="280">
        <v>320</v>
      </c>
      <c r="I147" s="1294">
        <v>500</v>
      </c>
      <c r="J147" s="1295"/>
      <c r="K147" s="1294">
        <v>500</v>
      </c>
      <c r="L147" s="1295"/>
      <c r="M147" s="324"/>
      <c r="N147" s="325"/>
    </row>
    <row r="148" spans="1:14" s="326" customFormat="1" ht="11.25">
      <c r="A148" s="62"/>
      <c r="B148" s="327">
        <v>37</v>
      </c>
      <c r="C148" s="328" t="s">
        <v>95</v>
      </c>
      <c r="D148" s="329" t="s">
        <v>96</v>
      </c>
      <c r="E148" s="330"/>
      <c r="F148" s="331"/>
      <c r="G148" s="332"/>
      <c r="H148" s="280"/>
      <c r="I148" s="1294"/>
      <c r="J148" s="1295"/>
      <c r="K148" s="1294"/>
      <c r="L148" s="1295"/>
      <c r="M148" s="324"/>
      <c r="N148" s="325"/>
    </row>
    <row r="149" spans="1:14" s="326" customFormat="1" ht="11.25">
      <c r="A149" s="62"/>
      <c r="B149" s="327"/>
      <c r="C149" s="333" t="s">
        <v>160</v>
      </c>
      <c r="D149" s="329" t="s">
        <v>161</v>
      </c>
      <c r="E149" s="330"/>
      <c r="F149" s="331"/>
      <c r="G149" s="332"/>
      <c r="H149" s="280">
        <v>6000</v>
      </c>
      <c r="I149" s="1294">
        <v>9500</v>
      </c>
      <c r="J149" s="1295"/>
      <c r="K149" s="1294">
        <v>9500</v>
      </c>
      <c r="L149" s="1295"/>
      <c r="M149" s="324"/>
      <c r="N149" s="325"/>
    </row>
    <row r="150" spans="1:14" s="326" customFormat="1" ht="11.25">
      <c r="A150" s="62"/>
      <c r="B150" s="327"/>
      <c r="C150" s="333" t="s">
        <v>162</v>
      </c>
      <c r="D150" s="329" t="s">
        <v>163</v>
      </c>
      <c r="E150" s="330"/>
      <c r="F150" s="331"/>
      <c r="G150" s="332"/>
      <c r="H150" s="280"/>
      <c r="I150" s="1294"/>
      <c r="J150" s="1295"/>
      <c r="K150" s="1294"/>
      <c r="L150" s="1295"/>
      <c r="M150" s="324"/>
      <c r="N150" s="325"/>
    </row>
    <row r="151" spans="1:14" ht="11.25">
      <c r="A151" s="59"/>
      <c r="B151" s="334"/>
      <c r="C151" s="335"/>
      <c r="D151" s="336"/>
      <c r="E151" s="337"/>
      <c r="F151" s="338"/>
      <c r="G151" s="339"/>
      <c r="H151" s="340"/>
      <c r="I151" s="1290"/>
      <c r="J151" s="1291"/>
      <c r="K151" s="1290"/>
      <c r="L151" s="1291"/>
      <c r="M151" s="60"/>
      <c r="N151" s="61"/>
    </row>
    <row r="152" spans="1:13" ht="11.25">
      <c r="A152" s="11"/>
      <c r="B152" s="341">
        <v>38</v>
      </c>
      <c r="C152" s="342" t="s">
        <v>59</v>
      </c>
      <c r="D152" s="343" t="s">
        <v>60</v>
      </c>
      <c r="E152" s="344"/>
      <c r="F152" s="345"/>
      <c r="G152" s="346">
        <f>SUM(G153:G165)</f>
        <v>0</v>
      </c>
      <c r="H152" s="347">
        <f>SUM(H153:H165)</f>
        <v>0</v>
      </c>
      <c r="I152" s="1292">
        <f>SUM(I153:I165)</f>
        <v>0</v>
      </c>
      <c r="J152" s="1293"/>
      <c r="K152" s="1292">
        <f>SUM(K153:K165)</f>
        <v>0</v>
      </c>
      <c r="L152" s="1293"/>
      <c r="M152" s="12"/>
    </row>
    <row r="153" spans="1:13" ht="11.25">
      <c r="A153" s="11"/>
      <c r="B153" s="348">
        <v>39</v>
      </c>
      <c r="C153" s="349" t="s">
        <v>73</v>
      </c>
      <c r="D153" s="350" t="s">
        <v>71</v>
      </c>
      <c r="E153" s="351"/>
      <c r="F153" s="352"/>
      <c r="G153" s="353"/>
      <c r="H153" s="354"/>
      <c r="I153" s="1288"/>
      <c r="J153" s="1289"/>
      <c r="K153" s="1288"/>
      <c r="L153" s="1289"/>
      <c r="M153" s="12"/>
    </row>
    <row r="154" spans="1:13" ht="11.25">
      <c r="A154" s="11"/>
      <c r="B154" s="348">
        <v>40</v>
      </c>
      <c r="C154" s="349" t="s">
        <v>74</v>
      </c>
      <c r="D154" s="350" t="s">
        <v>72</v>
      </c>
      <c r="E154" s="351"/>
      <c r="F154" s="352"/>
      <c r="G154" s="353"/>
      <c r="H154" s="355"/>
      <c r="I154" s="1288"/>
      <c r="J154" s="1289"/>
      <c r="K154" s="1288"/>
      <c r="L154" s="1289"/>
      <c r="M154" s="12"/>
    </row>
    <row r="155" spans="1:13" ht="11.25">
      <c r="A155" s="11"/>
      <c r="B155" s="348">
        <v>41</v>
      </c>
      <c r="C155" s="349" t="s">
        <v>75</v>
      </c>
      <c r="D155" s="350" t="s">
        <v>77</v>
      </c>
      <c r="E155" s="351"/>
      <c r="F155" s="352"/>
      <c r="G155" s="353"/>
      <c r="H155" s="355"/>
      <c r="I155" s="1288"/>
      <c r="J155" s="1289"/>
      <c r="K155" s="1288"/>
      <c r="L155" s="1289"/>
      <c r="M155" s="12"/>
    </row>
    <row r="156" spans="1:13" ht="11.25">
      <c r="A156" s="11"/>
      <c r="B156" s="348">
        <v>42</v>
      </c>
      <c r="C156" s="349" t="s">
        <v>76</v>
      </c>
      <c r="D156" s="350" t="s">
        <v>78</v>
      </c>
      <c r="E156" s="351"/>
      <c r="F156" s="352"/>
      <c r="G156" s="353"/>
      <c r="H156" s="355"/>
      <c r="I156" s="1288"/>
      <c r="J156" s="1289"/>
      <c r="K156" s="1288"/>
      <c r="L156" s="1289"/>
      <c r="M156" s="12"/>
    </row>
    <row r="157" spans="1:13" ht="11.25">
      <c r="A157" s="11"/>
      <c r="B157" s="348">
        <v>43</v>
      </c>
      <c r="C157" s="349" t="s">
        <v>245</v>
      </c>
      <c r="D157" s="1282" t="s">
        <v>246</v>
      </c>
      <c r="E157" s="1283"/>
      <c r="F157" s="352"/>
      <c r="G157" s="353"/>
      <c r="H157" s="355"/>
      <c r="I157" s="1288"/>
      <c r="J157" s="1289"/>
      <c r="K157" s="1278"/>
      <c r="L157" s="1279"/>
      <c r="M157" s="12"/>
    </row>
    <row r="158" spans="1:13" ht="11.25">
      <c r="A158" s="11"/>
      <c r="B158" s="348">
        <v>44</v>
      </c>
      <c r="C158" s="349" t="s">
        <v>247</v>
      </c>
      <c r="D158" s="1282" t="s">
        <v>248</v>
      </c>
      <c r="E158" s="1283"/>
      <c r="F158" s="352"/>
      <c r="G158" s="353"/>
      <c r="H158" s="355"/>
      <c r="I158" s="1288"/>
      <c r="J158" s="1289"/>
      <c r="K158" s="1278"/>
      <c r="L158" s="1279"/>
      <c r="M158" s="12"/>
    </row>
    <row r="159" spans="1:13" ht="11.25">
      <c r="A159" s="11"/>
      <c r="B159" s="348">
        <v>45</v>
      </c>
      <c r="C159" s="349" t="s">
        <v>249</v>
      </c>
      <c r="D159" s="1282" t="s">
        <v>250</v>
      </c>
      <c r="E159" s="1283"/>
      <c r="F159" s="352"/>
      <c r="G159" s="353"/>
      <c r="H159" s="355"/>
      <c r="I159" s="1288"/>
      <c r="J159" s="1289"/>
      <c r="K159" s="1278"/>
      <c r="L159" s="1279"/>
      <c r="M159" s="12"/>
    </row>
    <row r="160" spans="1:13" ht="11.25">
      <c r="A160" s="11"/>
      <c r="B160" s="348">
        <v>46</v>
      </c>
      <c r="C160" s="349" t="s">
        <v>251</v>
      </c>
      <c r="D160" s="1282" t="s">
        <v>252</v>
      </c>
      <c r="E160" s="1283"/>
      <c r="F160" s="352"/>
      <c r="G160" s="353"/>
      <c r="H160" s="355"/>
      <c r="I160" s="1288"/>
      <c r="J160" s="1289"/>
      <c r="K160" s="1278"/>
      <c r="L160" s="1279"/>
      <c r="M160" s="12"/>
    </row>
    <row r="161" spans="1:13" ht="11.25">
      <c r="A161" s="11"/>
      <c r="B161" s="348">
        <v>47</v>
      </c>
      <c r="C161" s="349" t="s">
        <v>253</v>
      </c>
      <c r="D161" s="1282" t="s">
        <v>254</v>
      </c>
      <c r="E161" s="1283"/>
      <c r="F161" s="352"/>
      <c r="G161" s="353"/>
      <c r="H161" s="355"/>
      <c r="I161" s="1288"/>
      <c r="J161" s="1289"/>
      <c r="K161" s="1278"/>
      <c r="L161" s="1279"/>
      <c r="M161" s="12"/>
    </row>
    <row r="162" spans="1:13" ht="11.25">
      <c r="A162" s="11"/>
      <c r="B162" s="348">
        <v>48</v>
      </c>
      <c r="C162" s="349" t="s">
        <v>255</v>
      </c>
      <c r="D162" s="1282" t="s">
        <v>256</v>
      </c>
      <c r="E162" s="1283"/>
      <c r="F162" s="352"/>
      <c r="G162" s="353"/>
      <c r="H162" s="355"/>
      <c r="I162" s="1288"/>
      <c r="J162" s="1289"/>
      <c r="K162" s="1278"/>
      <c r="L162" s="1279"/>
      <c r="M162" s="12"/>
    </row>
    <row r="163" spans="1:13" ht="11.25">
      <c r="A163" s="11"/>
      <c r="B163" s="348">
        <v>49</v>
      </c>
      <c r="C163" s="349" t="s">
        <v>257</v>
      </c>
      <c r="D163" s="1282" t="s">
        <v>258</v>
      </c>
      <c r="E163" s="1283"/>
      <c r="F163" s="352"/>
      <c r="G163" s="353"/>
      <c r="H163" s="355"/>
      <c r="I163" s="1288"/>
      <c r="J163" s="1289"/>
      <c r="K163" s="1278"/>
      <c r="L163" s="1279"/>
      <c r="M163" s="12"/>
    </row>
    <row r="164" spans="1:13" ht="11.25">
      <c r="A164" s="11"/>
      <c r="B164" s="348">
        <v>50</v>
      </c>
      <c r="C164" s="349" t="s">
        <v>259</v>
      </c>
      <c r="D164" s="1282" t="s">
        <v>260</v>
      </c>
      <c r="E164" s="1283"/>
      <c r="F164" s="352"/>
      <c r="G164" s="353"/>
      <c r="H164" s="355"/>
      <c r="I164" s="1278"/>
      <c r="J164" s="1279"/>
      <c r="K164" s="1278"/>
      <c r="L164" s="1279"/>
      <c r="M164" s="12"/>
    </row>
    <row r="165" spans="1:13" ht="11.25">
      <c r="A165" s="11"/>
      <c r="B165" s="356">
        <v>51</v>
      </c>
      <c r="C165" s="349" t="s">
        <v>263</v>
      </c>
      <c r="D165" s="1286" t="s">
        <v>261</v>
      </c>
      <c r="E165" s="1287"/>
      <c r="F165" s="352"/>
      <c r="G165" s="353"/>
      <c r="H165" s="355"/>
      <c r="I165" s="1288"/>
      <c r="J165" s="1289"/>
      <c r="K165" s="1278"/>
      <c r="L165" s="1279"/>
      <c r="M165" s="12"/>
    </row>
    <row r="166" spans="1:13" ht="11.25">
      <c r="A166" s="11"/>
      <c r="B166" s="357"/>
      <c r="C166" s="358"/>
      <c r="D166" s="359"/>
      <c r="E166" s="360"/>
      <c r="F166" s="361"/>
      <c r="G166" s="362"/>
      <c r="H166" s="363"/>
      <c r="I166" s="1280"/>
      <c r="J166" s="1281"/>
      <c r="K166" s="1280"/>
      <c r="L166" s="1281"/>
      <c r="M166" s="12"/>
    </row>
    <row r="167" spans="1:14" ht="13.5" customHeight="1">
      <c r="A167" s="59"/>
      <c r="B167" s="364">
        <v>52</v>
      </c>
      <c r="C167" s="365" t="s">
        <v>61</v>
      </c>
      <c r="D167" s="1284" t="s">
        <v>88</v>
      </c>
      <c r="E167" s="1285"/>
      <c r="F167" s="366"/>
      <c r="G167" s="288">
        <v>6500</v>
      </c>
      <c r="H167" s="367">
        <f>SUM(H168:H188)</f>
        <v>5000</v>
      </c>
      <c r="I167" s="1459">
        <f>SUM(I168:I188)</f>
        <v>6000</v>
      </c>
      <c r="J167" s="1460"/>
      <c r="K167" s="1459">
        <f>SUM(K168:K188)</f>
        <v>6500</v>
      </c>
      <c r="L167" s="1460"/>
      <c r="M167" s="60"/>
      <c r="N167" s="61"/>
    </row>
    <row r="168" spans="1:14" s="326" customFormat="1" ht="13.5" customHeight="1">
      <c r="A168" s="62"/>
      <c r="B168" s="368">
        <v>53</v>
      </c>
      <c r="C168" s="328" t="s">
        <v>61</v>
      </c>
      <c r="D168" s="1273" t="s">
        <v>112</v>
      </c>
      <c r="E168" s="1249"/>
      <c r="F168" s="370"/>
      <c r="G168" s="371"/>
      <c r="H168" s="276"/>
      <c r="I168" s="1461"/>
      <c r="J168" s="1462"/>
      <c r="K168" s="1276"/>
      <c r="L168" s="1277"/>
      <c r="M168" s="324"/>
      <c r="N168" s="325"/>
    </row>
    <row r="169" spans="1:14" s="326" customFormat="1" ht="13.5" customHeight="1">
      <c r="A169" s="62"/>
      <c r="B169" s="368">
        <v>54</v>
      </c>
      <c r="C169" s="328" t="s">
        <v>99</v>
      </c>
      <c r="D169" s="1273" t="s">
        <v>113</v>
      </c>
      <c r="E169" s="1249"/>
      <c r="F169" s="370"/>
      <c r="G169" s="371"/>
      <c r="H169" s="276"/>
      <c r="I169" s="1461"/>
      <c r="J169" s="1462"/>
      <c r="K169" s="1276"/>
      <c r="L169" s="1277"/>
      <c r="M169" s="324"/>
      <c r="N169" s="325"/>
    </row>
    <row r="170" spans="1:14" s="326" customFormat="1" ht="13.5" customHeight="1">
      <c r="A170" s="62"/>
      <c r="B170" s="368">
        <v>55</v>
      </c>
      <c r="C170" s="328" t="s">
        <v>100</v>
      </c>
      <c r="D170" s="1273" t="s">
        <v>114</v>
      </c>
      <c r="E170" s="1249"/>
      <c r="F170" s="370"/>
      <c r="G170" s="371"/>
      <c r="H170" s="276"/>
      <c r="I170" s="1461"/>
      <c r="J170" s="1462"/>
      <c r="K170" s="1276"/>
      <c r="L170" s="1277"/>
      <c r="M170" s="324"/>
      <c r="N170" s="325"/>
    </row>
    <row r="171" spans="1:14" s="326" customFormat="1" ht="13.5" customHeight="1">
      <c r="A171" s="62"/>
      <c r="B171" s="368">
        <v>56</v>
      </c>
      <c r="C171" s="328" t="s">
        <v>121</v>
      </c>
      <c r="D171" s="1249" t="s">
        <v>264</v>
      </c>
      <c r="E171" s="1250"/>
      <c r="F171" s="370"/>
      <c r="G171" s="371"/>
      <c r="H171" s="276"/>
      <c r="I171" s="1463"/>
      <c r="J171" s="1464"/>
      <c r="K171" s="1253"/>
      <c r="L171" s="1254"/>
      <c r="M171" s="324"/>
      <c r="N171" s="325"/>
    </row>
    <row r="172" spans="1:14" s="326" customFormat="1" ht="13.5" customHeight="1">
      <c r="A172" s="62"/>
      <c r="B172" s="368">
        <v>57</v>
      </c>
      <c r="C172" s="328" t="s">
        <v>265</v>
      </c>
      <c r="D172" s="369" t="s">
        <v>266</v>
      </c>
      <c r="E172" s="373"/>
      <c r="F172" s="370"/>
      <c r="G172" s="371"/>
      <c r="H172" s="276"/>
      <c r="I172" s="1463"/>
      <c r="J172" s="1464"/>
      <c r="K172" s="1253"/>
      <c r="L172" s="1254"/>
      <c r="M172" s="324"/>
      <c r="N172" s="325"/>
    </row>
    <row r="173" spans="1:14" s="326" customFormat="1" ht="13.5" customHeight="1">
      <c r="A173" s="62"/>
      <c r="B173" s="368">
        <v>58</v>
      </c>
      <c r="C173" s="328" t="s">
        <v>267</v>
      </c>
      <c r="D173" s="369" t="s">
        <v>268</v>
      </c>
      <c r="E173" s="373"/>
      <c r="F173" s="370"/>
      <c r="G173" s="371"/>
      <c r="H173" s="276"/>
      <c r="I173" s="1463"/>
      <c r="J173" s="1464"/>
      <c r="K173" s="1253"/>
      <c r="L173" s="1254"/>
      <c r="M173" s="324"/>
      <c r="N173" s="325"/>
    </row>
    <row r="174" spans="1:14" s="326" customFormat="1" ht="13.5" customHeight="1">
      <c r="A174" s="62">
        <v>1</v>
      </c>
      <c r="B174" s="368">
        <v>59</v>
      </c>
      <c r="C174" s="328" t="s">
        <v>102</v>
      </c>
      <c r="D174" s="1249" t="s">
        <v>269</v>
      </c>
      <c r="E174" s="1250"/>
      <c r="F174" s="370"/>
      <c r="G174" s="371"/>
      <c r="H174" s="280">
        <v>1000</v>
      </c>
      <c r="I174" s="1463">
        <v>2000</v>
      </c>
      <c r="J174" s="1464"/>
      <c r="K174" s="1253">
        <v>1500</v>
      </c>
      <c r="L174" s="1254"/>
      <c r="M174" s="324"/>
      <c r="N174" s="325"/>
    </row>
    <row r="175" spans="1:14" s="326" customFormat="1" ht="13.5" customHeight="1">
      <c r="A175" s="62"/>
      <c r="B175" s="368">
        <v>60</v>
      </c>
      <c r="C175" s="328" t="s">
        <v>101</v>
      </c>
      <c r="D175" s="1249" t="s">
        <v>115</v>
      </c>
      <c r="E175" s="1250"/>
      <c r="F175" s="370"/>
      <c r="G175" s="371"/>
      <c r="H175" s="280">
        <v>4000</v>
      </c>
      <c r="I175" s="1463">
        <v>4000</v>
      </c>
      <c r="J175" s="1464"/>
      <c r="K175" s="1253">
        <v>5000</v>
      </c>
      <c r="L175" s="1254"/>
      <c r="M175" s="324"/>
      <c r="N175" s="325"/>
    </row>
    <row r="176" spans="1:14" s="326" customFormat="1" ht="13.5" customHeight="1">
      <c r="A176" s="62"/>
      <c r="B176" s="368">
        <v>61</v>
      </c>
      <c r="C176" s="328" t="s">
        <v>103</v>
      </c>
      <c r="D176" s="1249" t="s">
        <v>116</v>
      </c>
      <c r="E176" s="1250"/>
      <c r="F176" s="370"/>
      <c r="G176" s="371"/>
      <c r="H176" s="280"/>
      <c r="I176" s="1463"/>
      <c r="J176" s="1464"/>
      <c r="K176" s="1253"/>
      <c r="L176" s="1254"/>
      <c r="M176" s="324"/>
      <c r="N176" s="325"/>
    </row>
    <row r="177" spans="1:14" s="326" customFormat="1" ht="13.5" customHeight="1">
      <c r="A177" s="62"/>
      <c r="B177" s="368">
        <v>62</v>
      </c>
      <c r="C177" s="328" t="s">
        <v>104</v>
      </c>
      <c r="D177" s="1249" t="s">
        <v>117</v>
      </c>
      <c r="E177" s="1250"/>
      <c r="F177" s="370"/>
      <c r="G177" s="371"/>
      <c r="H177" s="280"/>
      <c r="I177" s="1463"/>
      <c r="J177" s="1464"/>
      <c r="K177" s="1253"/>
      <c r="L177" s="1254"/>
      <c r="M177" s="324"/>
      <c r="N177" s="325"/>
    </row>
    <row r="178" spans="1:14" s="326" customFormat="1" ht="13.5" customHeight="1">
      <c r="A178" s="62"/>
      <c r="B178" s="368">
        <v>63</v>
      </c>
      <c r="C178" s="328" t="s">
        <v>105</v>
      </c>
      <c r="D178" s="1249" t="s">
        <v>441</v>
      </c>
      <c r="E178" s="1250"/>
      <c r="F178" s="370"/>
      <c r="G178" s="371"/>
      <c r="H178" s="276"/>
      <c r="I178" s="1463"/>
      <c r="J178" s="1464"/>
      <c r="K178" s="1253"/>
      <c r="L178" s="1254"/>
      <c r="M178" s="324"/>
      <c r="N178" s="325"/>
    </row>
    <row r="179" spans="1:14" s="326" customFormat="1" ht="13.5" customHeight="1">
      <c r="A179" s="62"/>
      <c r="B179" s="368">
        <v>64</v>
      </c>
      <c r="C179" s="328" t="s">
        <v>270</v>
      </c>
      <c r="D179" s="1249" t="s">
        <v>271</v>
      </c>
      <c r="E179" s="1270"/>
      <c r="F179" s="370"/>
      <c r="G179" s="371"/>
      <c r="H179" s="280"/>
      <c r="I179" s="1463"/>
      <c r="J179" s="1464"/>
      <c r="K179" s="1253"/>
      <c r="L179" s="1254"/>
      <c r="M179" s="324"/>
      <c r="N179" s="325"/>
    </row>
    <row r="180" spans="1:14" s="326" customFormat="1" ht="13.5" customHeight="1">
      <c r="A180" s="62"/>
      <c r="B180" s="368">
        <v>65</v>
      </c>
      <c r="C180" s="328" t="s">
        <v>272</v>
      </c>
      <c r="D180" s="1249" t="s">
        <v>273</v>
      </c>
      <c r="E180" s="1270"/>
      <c r="F180" s="370"/>
      <c r="G180" s="371"/>
      <c r="I180" s="1463"/>
      <c r="J180" s="1464"/>
      <c r="K180" s="1253"/>
      <c r="L180" s="1254"/>
      <c r="M180" s="324"/>
      <c r="N180" s="325"/>
    </row>
    <row r="181" spans="1:14" s="326" customFormat="1" ht="13.5" customHeight="1">
      <c r="A181" s="62"/>
      <c r="B181" s="368">
        <v>66</v>
      </c>
      <c r="C181" s="328" t="s">
        <v>106</v>
      </c>
      <c r="D181" s="1249" t="s">
        <v>119</v>
      </c>
      <c r="E181" s="1250"/>
      <c r="F181" s="370"/>
      <c r="G181" s="371"/>
      <c r="H181" s="276"/>
      <c r="I181" s="1463"/>
      <c r="J181" s="1464"/>
      <c r="K181" s="1253"/>
      <c r="L181" s="1254"/>
      <c r="M181" s="324"/>
      <c r="N181" s="325"/>
    </row>
    <row r="182" spans="1:14" s="326" customFormat="1" ht="13.5" customHeight="1">
      <c r="A182" s="62"/>
      <c r="B182" s="368">
        <v>67</v>
      </c>
      <c r="C182" s="328" t="s">
        <v>107</v>
      </c>
      <c r="D182" s="1249" t="s">
        <v>274</v>
      </c>
      <c r="E182" s="1250"/>
      <c r="F182" s="370"/>
      <c r="G182" s="371"/>
      <c r="H182" s="276"/>
      <c r="I182" s="1463"/>
      <c r="J182" s="1464"/>
      <c r="K182" s="1253"/>
      <c r="L182" s="1254"/>
      <c r="M182" s="324"/>
      <c r="N182" s="325"/>
    </row>
    <row r="183" spans="1:14" s="326" customFormat="1" ht="13.5" customHeight="1">
      <c r="A183" s="62"/>
      <c r="B183" s="374">
        <v>68</v>
      </c>
      <c r="C183" s="328" t="s">
        <v>108</v>
      </c>
      <c r="D183" s="1249" t="s">
        <v>275</v>
      </c>
      <c r="E183" s="1250"/>
      <c r="F183" s="370"/>
      <c r="G183" s="371"/>
      <c r="H183" s="276"/>
      <c r="I183" s="1463"/>
      <c r="J183" s="1464"/>
      <c r="K183" s="1253"/>
      <c r="L183" s="1254"/>
      <c r="M183" s="324"/>
      <c r="N183" s="325"/>
    </row>
    <row r="184" spans="1:14" s="326" customFormat="1" ht="13.5" customHeight="1">
      <c r="A184" s="62"/>
      <c r="B184" s="374">
        <v>69</v>
      </c>
      <c r="C184" s="328" t="s">
        <v>109</v>
      </c>
      <c r="D184" s="1249" t="s">
        <v>120</v>
      </c>
      <c r="E184" s="1250"/>
      <c r="F184" s="370"/>
      <c r="G184" s="371"/>
      <c r="H184" s="276"/>
      <c r="I184" s="1463"/>
      <c r="J184" s="1464"/>
      <c r="K184" s="1253"/>
      <c r="L184" s="1254"/>
      <c r="M184" s="324"/>
      <c r="N184" s="325"/>
    </row>
    <row r="185" spans="1:14" s="326" customFormat="1" ht="13.5" customHeight="1">
      <c r="A185" s="62"/>
      <c r="B185" s="374">
        <v>70</v>
      </c>
      <c r="C185" s="328" t="s">
        <v>110</v>
      </c>
      <c r="D185" s="1249" t="s">
        <v>276</v>
      </c>
      <c r="E185" s="1270"/>
      <c r="F185" s="370"/>
      <c r="G185" s="371"/>
      <c r="H185" s="276"/>
      <c r="I185" s="1463"/>
      <c r="J185" s="1464"/>
      <c r="K185" s="1253"/>
      <c r="L185" s="1254"/>
      <c r="M185" s="324"/>
      <c r="N185" s="325"/>
    </row>
    <row r="186" spans="1:14" s="326" customFormat="1" ht="13.5" customHeight="1">
      <c r="A186" s="62"/>
      <c r="B186" s="374">
        <v>71</v>
      </c>
      <c r="C186" s="328" t="s">
        <v>111</v>
      </c>
      <c r="D186" s="1249" t="s">
        <v>277</v>
      </c>
      <c r="E186" s="1270"/>
      <c r="F186" s="370"/>
      <c r="G186" s="371"/>
      <c r="H186" s="276"/>
      <c r="I186" s="1463"/>
      <c r="J186" s="1464"/>
      <c r="K186" s="1253"/>
      <c r="L186" s="1254"/>
      <c r="M186" s="324"/>
      <c r="N186" s="325"/>
    </row>
    <row r="187" spans="1:14" s="326" customFormat="1" ht="13.5" customHeight="1">
      <c r="A187" s="62"/>
      <c r="B187" s="374">
        <v>72</v>
      </c>
      <c r="C187" s="328" t="s">
        <v>278</v>
      </c>
      <c r="D187" s="1249" t="s">
        <v>279</v>
      </c>
      <c r="E187" s="1250"/>
      <c r="F187" s="370"/>
      <c r="G187" s="371"/>
      <c r="H187" s="276"/>
      <c r="I187" s="1463"/>
      <c r="J187" s="1464"/>
      <c r="K187" s="1253"/>
      <c r="L187" s="1254"/>
      <c r="M187" s="324"/>
      <c r="N187" s="325"/>
    </row>
    <row r="188" spans="1:14" s="326" customFormat="1" ht="13.5" customHeight="1" thickBot="1">
      <c r="A188" s="62"/>
      <c r="B188" s="374">
        <v>73</v>
      </c>
      <c r="C188" s="328" t="s">
        <v>286</v>
      </c>
      <c r="D188" s="1249" t="s">
        <v>280</v>
      </c>
      <c r="E188" s="1250"/>
      <c r="F188" s="375"/>
      <c r="G188" s="376"/>
      <c r="H188" s="377"/>
      <c r="I188" s="1465"/>
      <c r="J188" s="1466"/>
      <c r="K188" s="1257"/>
      <c r="L188" s="1258"/>
      <c r="M188" s="324"/>
      <c r="N188" s="325"/>
    </row>
    <row r="189" spans="1:14" ht="11.25">
      <c r="A189" s="3"/>
      <c r="B189" s="1259" t="s">
        <v>80</v>
      </c>
      <c r="C189" s="1259"/>
      <c r="D189" s="1259"/>
      <c r="E189" s="1259"/>
      <c r="F189" s="1259"/>
      <c r="G189" s="1259"/>
      <c r="H189" s="1259"/>
      <c r="I189" s="1259"/>
      <c r="J189" s="1259"/>
      <c r="K189" s="1259"/>
      <c r="L189" s="1259"/>
      <c r="M189" s="1260"/>
      <c r="N189" s="4"/>
    </row>
    <row r="190" spans="1:14" ht="11.25">
      <c r="A190" s="5"/>
      <c r="B190" s="1259" t="s">
        <v>79</v>
      </c>
      <c r="C190" s="1259"/>
      <c r="D190" s="1259"/>
      <c r="E190" s="1259"/>
      <c r="F190" s="1259"/>
      <c r="G190" s="1259"/>
      <c r="H190" s="1259"/>
      <c r="I190" s="1259"/>
      <c r="J190" s="1259"/>
      <c r="K190" s="1259"/>
      <c r="L190" s="1259"/>
      <c r="M190" s="1261"/>
      <c r="N190" s="4"/>
    </row>
    <row r="191" spans="1:14" ht="11.25">
      <c r="A191" s="5"/>
      <c r="B191" s="1259" t="s">
        <v>62</v>
      </c>
      <c r="C191" s="1259"/>
      <c r="D191" s="1259"/>
      <c r="E191" s="1259"/>
      <c r="F191" s="1259"/>
      <c r="G191" s="1259"/>
      <c r="H191" s="1259"/>
      <c r="I191" s="1259"/>
      <c r="J191" s="1259"/>
      <c r="K191" s="1259"/>
      <c r="L191" s="1259"/>
      <c r="M191" s="1261"/>
      <c r="N191" s="4"/>
    </row>
    <row r="192" spans="1:13" ht="12" thickBot="1">
      <c r="A192" s="11"/>
      <c r="B192" s="378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12"/>
    </row>
    <row r="193" spans="1:13" ht="12" thickBot="1">
      <c r="A193" s="11"/>
      <c r="B193" s="1262" t="s">
        <v>442</v>
      </c>
      <c r="C193" s="1263"/>
      <c r="D193" s="1268" t="s">
        <v>63</v>
      </c>
      <c r="E193" s="1269"/>
      <c r="F193" s="13" t="s">
        <v>64</v>
      </c>
      <c r="G193" s="1262" t="s">
        <v>65</v>
      </c>
      <c r="H193" s="1263"/>
      <c r="I193" s="13" t="s">
        <v>64</v>
      </c>
      <c r="J193" s="7" t="s">
        <v>66</v>
      </c>
      <c r="K193" s="1268" t="s">
        <v>67</v>
      </c>
      <c r="L193" s="1269"/>
      <c r="M193" s="12"/>
    </row>
    <row r="194" spans="1:13" ht="11.25">
      <c r="A194" s="11"/>
      <c r="B194" s="1264"/>
      <c r="C194" s="1265"/>
      <c r="D194" s="673" t="s">
        <v>494</v>
      </c>
      <c r="F194" s="21" t="s">
        <v>443</v>
      </c>
      <c r="G194" s="1264"/>
      <c r="H194" s="1265"/>
      <c r="I194" s="674" t="s">
        <v>386</v>
      </c>
      <c r="J194" s="675"/>
      <c r="K194" s="1"/>
      <c r="L194" s="2"/>
      <c r="M194" s="12"/>
    </row>
    <row r="195" spans="1:13" ht="12" thickBot="1">
      <c r="A195" s="11"/>
      <c r="B195" s="1266"/>
      <c r="C195" s="1267"/>
      <c r="D195" s="170"/>
      <c r="E195" s="20"/>
      <c r="F195" s="379"/>
      <c r="G195" s="1266"/>
      <c r="H195" s="1267"/>
      <c r="I195" s="379"/>
      <c r="J195" s="170"/>
      <c r="K195" s="170"/>
      <c r="L195" s="20"/>
      <c r="M195" s="12"/>
    </row>
    <row r="196" spans="1:13" ht="12" thickBot="1">
      <c r="A196" s="170"/>
      <c r="B196" s="380"/>
      <c r="C196" s="171"/>
      <c r="D196" s="171"/>
      <c r="E196" s="171"/>
      <c r="F196" s="171"/>
      <c r="G196" s="171"/>
      <c r="H196" s="171"/>
      <c r="I196" s="171"/>
      <c r="J196" s="171"/>
      <c r="K196" s="171"/>
      <c r="L196" s="171"/>
      <c r="M196" s="20"/>
    </row>
  </sheetData>
  <sheetProtection/>
  <mergeCells count="387">
    <mergeCell ref="B4:L4"/>
    <mergeCell ref="K5:L5"/>
    <mergeCell ref="K6:L6"/>
    <mergeCell ref="K9:L9"/>
    <mergeCell ref="A1:M1"/>
    <mergeCell ref="A2:M2"/>
    <mergeCell ref="B3:C3"/>
    <mergeCell ref="D3:J3"/>
    <mergeCell ref="K3:L3"/>
    <mergeCell ref="K10:L10"/>
    <mergeCell ref="K13:L13"/>
    <mergeCell ref="B17:L17"/>
    <mergeCell ref="B18:B19"/>
    <mergeCell ref="C18:E18"/>
    <mergeCell ref="F18:F19"/>
    <mergeCell ref="G18:H18"/>
    <mergeCell ref="I18:J18"/>
    <mergeCell ref="K18:L18"/>
    <mergeCell ref="C36:E36"/>
    <mergeCell ref="B43:L43"/>
    <mergeCell ref="B44:B45"/>
    <mergeCell ref="C44:F45"/>
    <mergeCell ref="I44:J44"/>
    <mergeCell ref="K44:L44"/>
    <mergeCell ref="I45:J45"/>
    <mergeCell ref="K45:L45"/>
    <mergeCell ref="I48:J48"/>
    <mergeCell ref="K48:L48"/>
    <mergeCell ref="I49:J49"/>
    <mergeCell ref="K49:L49"/>
    <mergeCell ref="I46:J46"/>
    <mergeCell ref="K46:L46"/>
    <mergeCell ref="I47:J47"/>
    <mergeCell ref="K47:L47"/>
    <mergeCell ref="I52:J52"/>
    <mergeCell ref="K52:L52"/>
    <mergeCell ref="I53:J53"/>
    <mergeCell ref="K53:L53"/>
    <mergeCell ref="I50:J50"/>
    <mergeCell ref="K50:L50"/>
    <mergeCell ref="I51:J51"/>
    <mergeCell ref="K51:L51"/>
    <mergeCell ref="I56:J56"/>
    <mergeCell ref="K56:L56"/>
    <mergeCell ref="I57:J57"/>
    <mergeCell ref="K57:L57"/>
    <mergeCell ref="I54:J54"/>
    <mergeCell ref="K54:L54"/>
    <mergeCell ref="I55:J55"/>
    <mergeCell ref="K55:L55"/>
    <mergeCell ref="I60:J60"/>
    <mergeCell ref="K60:L60"/>
    <mergeCell ref="I61:J61"/>
    <mergeCell ref="K61:L61"/>
    <mergeCell ref="I58:J58"/>
    <mergeCell ref="K58:L58"/>
    <mergeCell ref="I59:J59"/>
    <mergeCell ref="K59:L59"/>
    <mergeCell ref="I64:J64"/>
    <mergeCell ref="K64:L64"/>
    <mergeCell ref="I65:J65"/>
    <mergeCell ref="K65:L65"/>
    <mergeCell ref="I62:J62"/>
    <mergeCell ref="K62:L62"/>
    <mergeCell ref="I63:J63"/>
    <mergeCell ref="K63:L63"/>
    <mergeCell ref="B66:L66"/>
    <mergeCell ref="B67:B68"/>
    <mergeCell ref="C67:F67"/>
    <mergeCell ref="I67:J67"/>
    <mergeCell ref="K67:L67"/>
    <mergeCell ref="I68:J68"/>
    <mergeCell ref="K68:L68"/>
    <mergeCell ref="K72:L72"/>
    <mergeCell ref="I69:J69"/>
    <mergeCell ref="K69:L69"/>
    <mergeCell ref="D70:E70"/>
    <mergeCell ref="I70:J70"/>
    <mergeCell ref="K70:L70"/>
    <mergeCell ref="D74:E74"/>
    <mergeCell ref="I74:J74"/>
    <mergeCell ref="K74:L74"/>
    <mergeCell ref="I76:J76"/>
    <mergeCell ref="K76:L76"/>
    <mergeCell ref="D71:E71"/>
    <mergeCell ref="I71:J71"/>
    <mergeCell ref="K71:L71"/>
    <mergeCell ref="D72:E72"/>
    <mergeCell ref="I72:J72"/>
    <mergeCell ref="D79:E79"/>
    <mergeCell ref="K79:L79"/>
    <mergeCell ref="D80:E80"/>
    <mergeCell ref="I80:J80"/>
    <mergeCell ref="K80:L80"/>
    <mergeCell ref="D77:E77"/>
    <mergeCell ref="I77:J77"/>
    <mergeCell ref="K77:L77"/>
    <mergeCell ref="D78:E78"/>
    <mergeCell ref="K78:L78"/>
    <mergeCell ref="D81:E81"/>
    <mergeCell ref="I81:J81"/>
    <mergeCell ref="K81:L81"/>
    <mergeCell ref="D82:E82"/>
    <mergeCell ref="I82:J82"/>
    <mergeCell ref="K82:L82"/>
    <mergeCell ref="D83:E83"/>
    <mergeCell ref="I83:J83"/>
    <mergeCell ref="K83:L83"/>
    <mergeCell ref="D84:E84"/>
    <mergeCell ref="I84:J84"/>
    <mergeCell ref="K84:L84"/>
    <mergeCell ref="D85:E85"/>
    <mergeCell ref="I85:J85"/>
    <mergeCell ref="K85:L85"/>
    <mergeCell ref="D86:E86"/>
    <mergeCell ref="I86:J86"/>
    <mergeCell ref="K86:L86"/>
    <mergeCell ref="I89:J89"/>
    <mergeCell ref="K89:L89"/>
    <mergeCell ref="I90:J90"/>
    <mergeCell ref="K90:L90"/>
    <mergeCell ref="D87:E87"/>
    <mergeCell ref="I87:J87"/>
    <mergeCell ref="K87:L87"/>
    <mergeCell ref="D88:E88"/>
    <mergeCell ref="I88:J88"/>
    <mergeCell ref="K88:L88"/>
    <mergeCell ref="I93:J93"/>
    <mergeCell ref="K93:L93"/>
    <mergeCell ref="I94:J94"/>
    <mergeCell ref="K94:L94"/>
    <mergeCell ref="D91:E91"/>
    <mergeCell ref="I91:J91"/>
    <mergeCell ref="K91:L91"/>
    <mergeCell ref="D92:E92"/>
    <mergeCell ref="I92:J92"/>
    <mergeCell ref="K92:L92"/>
    <mergeCell ref="I97:J97"/>
    <mergeCell ref="K97:L97"/>
    <mergeCell ref="I98:J98"/>
    <mergeCell ref="K98:L98"/>
    <mergeCell ref="I95:J95"/>
    <mergeCell ref="K95:L95"/>
    <mergeCell ref="I96:J96"/>
    <mergeCell ref="K96:L96"/>
    <mergeCell ref="D101:E101"/>
    <mergeCell ref="I101:J101"/>
    <mergeCell ref="K101:L101"/>
    <mergeCell ref="I102:J102"/>
    <mergeCell ref="K102:L102"/>
    <mergeCell ref="I99:J99"/>
    <mergeCell ref="K99:L99"/>
    <mergeCell ref="I100:J100"/>
    <mergeCell ref="K100:L100"/>
    <mergeCell ref="K106:L106"/>
    <mergeCell ref="D103:E103"/>
    <mergeCell ref="I103:J103"/>
    <mergeCell ref="K103:L103"/>
    <mergeCell ref="D104:E104"/>
    <mergeCell ref="I104:J104"/>
    <mergeCell ref="K104:L104"/>
    <mergeCell ref="I107:J107"/>
    <mergeCell ref="K107:L107"/>
    <mergeCell ref="D108:E108"/>
    <mergeCell ref="I108:J108"/>
    <mergeCell ref="K108:L108"/>
    <mergeCell ref="D105:E105"/>
    <mergeCell ref="I105:J105"/>
    <mergeCell ref="K105:L105"/>
    <mergeCell ref="D106:E106"/>
    <mergeCell ref="I106:J106"/>
    <mergeCell ref="K112:L112"/>
    <mergeCell ref="D109:E109"/>
    <mergeCell ref="I109:J109"/>
    <mergeCell ref="K109:L109"/>
    <mergeCell ref="D110:E110"/>
    <mergeCell ref="I110:J110"/>
    <mergeCell ref="K110:L110"/>
    <mergeCell ref="I113:J113"/>
    <mergeCell ref="K113:L113"/>
    <mergeCell ref="D114:E114"/>
    <mergeCell ref="I114:J114"/>
    <mergeCell ref="K114:L114"/>
    <mergeCell ref="D111:E111"/>
    <mergeCell ref="I111:J111"/>
    <mergeCell ref="K111:L111"/>
    <mergeCell ref="D112:E112"/>
    <mergeCell ref="I112:J112"/>
    <mergeCell ref="K118:L118"/>
    <mergeCell ref="D115:E115"/>
    <mergeCell ref="I115:J115"/>
    <mergeCell ref="K115:L115"/>
    <mergeCell ref="D116:E116"/>
    <mergeCell ref="I116:J116"/>
    <mergeCell ref="K116:L116"/>
    <mergeCell ref="D119:E119"/>
    <mergeCell ref="I119:J119"/>
    <mergeCell ref="K119:L119"/>
    <mergeCell ref="I120:J120"/>
    <mergeCell ref="K120:L120"/>
    <mergeCell ref="D117:E117"/>
    <mergeCell ref="I117:J117"/>
    <mergeCell ref="K117:L117"/>
    <mergeCell ref="D118:E118"/>
    <mergeCell ref="I118:J118"/>
    <mergeCell ref="D123:E123"/>
    <mergeCell ref="I123:J123"/>
    <mergeCell ref="K123:L123"/>
    <mergeCell ref="D124:E124"/>
    <mergeCell ref="I124:J124"/>
    <mergeCell ref="K124:L124"/>
    <mergeCell ref="D125:E125"/>
    <mergeCell ref="I125:J125"/>
    <mergeCell ref="K125:L125"/>
    <mergeCell ref="D126:E126"/>
    <mergeCell ref="I126:J126"/>
    <mergeCell ref="K126:L126"/>
    <mergeCell ref="D127:E127"/>
    <mergeCell ref="I127:J127"/>
    <mergeCell ref="K127:L127"/>
    <mergeCell ref="D128:E128"/>
    <mergeCell ref="I128:J128"/>
    <mergeCell ref="K128:L128"/>
    <mergeCell ref="D129:E129"/>
    <mergeCell ref="I129:J129"/>
    <mergeCell ref="K129:L129"/>
    <mergeCell ref="D130:E130"/>
    <mergeCell ref="I130:J130"/>
    <mergeCell ref="K130:L130"/>
    <mergeCell ref="D131:E131"/>
    <mergeCell ref="I131:J131"/>
    <mergeCell ref="K131:L131"/>
    <mergeCell ref="D132:E132"/>
    <mergeCell ref="I132:J132"/>
    <mergeCell ref="K132:L132"/>
    <mergeCell ref="D133:E133"/>
    <mergeCell ref="I133:J133"/>
    <mergeCell ref="K133:L133"/>
    <mergeCell ref="D134:E134"/>
    <mergeCell ref="I134:J134"/>
    <mergeCell ref="K134:L134"/>
    <mergeCell ref="D138:E138"/>
    <mergeCell ref="I138:J138"/>
    <mergeCell ref="K138:L138"/>
    <mergeCell ref="D135:E135"/>
    <mergeCell ref="I135:J135"/>
    <mergeCell ref="K135:L135"/>
    <mergeCell ref="I136:J136"/>
    <mergeCell ref="K136:L136"/>
    <mergeCell ref="I139:J139"/>
    <mergeCell ref="K139:L139"/>
    <mergeCell ref="I140:J140"/>
    <mergeCell ref="K140:L140"/>
    <mergeCell ref="I137:J137"/>
    <mergeCell ref="K137:L137"/>
    <mergeCell ref="I143:J143"/>
    <mergeCell ref="K143:L143"/>
    <mergeCell ref="I144:J144"/>
    <mergeCell ref="K144:L144"/>
    <mergeCell ref="I141:J141"/>
    <mergeCell ref="K141:L141"/>
    <mergeCell ref="I142:J142"/>
    <mergeCell ref="K142:L142"/>
    <mergeCell ref="I147:J147"/>
    <mergeCell ref="K147:L147"/>
    <mergeCell ref="I148:J148"/>
    <mergeCell ref="K148:L148"/>
    <mergeCell ref="I145:J145"/>
    <mergeCell ref="K145:L145"/>
    <mergeCell ref="I146:J146"/>
    <mergeCell ref="K146:L146"/>
    <mergeCell ref="I151:J151"/>
    <mergeCell ref="K151:L151"/>
    <mergeCell ref="I152:J152"/>
    <mergeCell ref="K152:L152"/>
    <mergeCell ref="I149:J149"/>
    <mergeCell ref="K149:L149"/>
    <mergeCell ref="I150:J150"/>
    <mergeCell ref="K150:L150"/>
    <mergeCell ref="I155:J155"/>
    <mergeCell ref="K155:L155"/>
    <mergeCell ref="I156:J156"/>
    <mergeCell ref="K156:L156"/>
    <mergeCell ref="I153:J153"/>
    <mergeCell ref="K153:L153"/>
    <mergeCell ref="I154:J154"/>
    <mergeCell ref="K154:L154"/>
    <mergeCell ref="D157:E157"/>
    <mergeCell ref="I157:J157"/>
    <mergeCell ref="K157:L157"/>
    <mergeCell ref="D158:E158"/>
    <mergeCell ref="I158:J158"/>
    <mergeCell ref="K158:L158"/>
    <mergeCell ref="D159:E159"/>
    <mergeCell ref="I159:J159"/>
    <mergeCell ref="K159:L159"/>
    <mergeCell ref="D160:E160"/>
    <mergeCell ref="I160:J160"/>
    <mergeCell ref="K160:L160"/>
    <mergeCell ref="K164:L164"/>
    <mergeCell ref="D161:E161"/>
    <mergeCell ref="I161:J161"/>
    <mergeCell ref="K161:L161"/>
    <mergeCell ref="D162:E162"/>
    <mergeCell ref="I162:J162"/>
    <mergeCell ref="K162:L162"/>
    <mergeCell ref="D165:E165"/>
    <mergeCell ref="I165:J165"/>
    <mergeCell ref="K165:L165"/>
    <mergeCell ref="I166:J166"/>
    <mergeCell ref="K166:L166"/>
    <mergeCell ref="D163:E163"/>
    <mergeCell ref="I163:J163"/>
    <mergeCell ref="K163:L163"/>
    <mergeCell ref="D164:E164"/>
    <mergeCell ref="I164:J164"/>
    <mergeCell ref="D167:E167"/>
    <mergeCell ref="I167:J167"/>
    <mergeCell ref="K167:L167"/>
    <mergeCell ref="D168:E168"/>
    <mergeCell ref="I168:J168"/>
    <mergeCell ref="K168:L168"/>
    <mergeCell ref="D169:E169"/>
    <mergeCell ref="I169:J169"/>
    <mergeCell ref="K169:L169"/>
    <mergeCell ref="D170:E170"/>
    <mergeCell ref="I170:J170"/>
    <mergeCell ref="K170:L170"/>
    <mergeCell ref="I173:J173"/>
    <mergeCell ref="K173:L173"/>
    <mergeCell ref="D174:E174"/>
    <mergeCell ref="I174:J174"/>
    <mergeCell ref="K174:L174"/>
    <mergeCell ref="D171:E171"/>
    <mergeCell ref="I171:J171"/>
    <mergeCell ref="K171:L171"/>
    <mergeCell ref="I172:J172"/>
    <mergeCell ref="K172:L172"/>
    <mergeCell ref="D175:E175"/>
    <mergeCell ref="I175:J175"/>
    <mergeCell ref="K175:L175"/>
    <mergeCell ref="D176:E176"/>
    <mergeCell ref="I176:J176"/>
    <mergeCell ref="K176:L176"/>
    <mergeCell ref="D177:E177"/>
    <mergeCell ref="I177:J177"/>
    <mergeCell ref="K177:L177"/>
    <mergeCell ref="D178:E178"/>
    <mergeCell ref="I178:J178"/>
    <mergeCell ref="K178:L178"/>
    <mergeCell ref="D179:E179"/>
    <mergeCell ref="I179:J179"/>
    <mergeCell ref="K179:L179"/>
    <mergeCell ref="D180:E180"/>
    <mergeCell ref="I180:J180"/>
    <mergeCell ref="K180:L180"/>
    <mergeCell ref="D181:E181"/>
    <mergeCell ref="I181:J181"/>
    <mergeCell ref="K181:L181"/>
    <mergeCell ref="D182:E182"/>
    <mergeCell ref="I182:J182"/>
    <mergeCell ref="K182:L182"/>
    <mergeCell ref="D183:E183"/>
    <mergeCell ref="I183:J183"/>
    <mergeCell ref="K183:L183"/>
    <mergeCell ref="D184:E184"/>
    <mergeCell ref="I184:J184"/>
    <mergeCell ref="K184:L184"/>
    <mergeCell ref="D185:E185"/>
    <mergeCell ref="I185:J185"/>
    <mergeCell ref="K185:L185"/>
    <mergeCell ref="D186:E186"/>
    <mergeCell ref="I186:J186"/>
    <mergeCell ref="K186:L186"/>
    <mergeCell ref="D187:E187"/>
    <mergeCell ref="I187:J187"/>
    <mergeCell ref="K187:L187"/>
    <mergeCell ref="D188:E188"/>
    <mergeCell ref="I188:J188"/>
    <mergeCell ref="K188:L188"/>
    <mergeCell ref="B189:M189"/>
    <mergeCell ref="B190:M190"/>
    <mergeCell ref="B191:M191"/>
    <mergeCell ref="B193:C195"/>
    <mergeCell ref="D193:E193"/>
    <mergeCell ref="G193:H195"/>
    <mergeCell ref="K193:L193"/>
  </mergeCells>
  <printOptions/>
  <pageMargins left="0.17" right="0.7" top="0.75" bottom="0.75" header="0.3" footer="0.3"/>
  <pageSetup horizontalDpi="600" verticalDpi="600" orientation="landscape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98"/>
  <sheetViews>
    <sheetView zoomScalePageLayoutView="0" workbookViewId="0" topLeftCell="A168">
      <selection activeCell="I188" sqref="I188:J188"/>
    </sheetView>
  </sheetViews>
  <sheetFormatPr defaultColWidth="9.140625" defaultRowHeight="12.75"/>
  <cols>
    <col min="1" max="1" width="0.85546875" style="695" customWidth="1"/>
    <col min="2" max="3" width="9.140625" style="695" customWidth="1"/>
    <col min="4" max="4" width="17.140625" style="695" customWidth="1"/>
    <col min="5" max="5" width="11.140625" style="695" customWidth="1"/>
    <col min="6" max="6" width="6.421875" style="695" customWidth="1"/>
    <col min="7" max="7" width="8.00390625" style="695" customWidth="1"/>
    <col min="8" max="8" width="14.57421875" style="695" bestFit="1" customWidth="1"/>
    <col min="9" max="9" width="7.7109375" style="695" customWidth="1"/>
    <col min="10" max="10" width="14.57421875" style="695" bestFit="1" customWidth="1"/>
    <col min="11" max="11" width="9.140625" style="695" customWidth="1"/>
    <col min="12" max="12" width="14.57421875" style="695" bestFit="1" customWidth="1"/>
    <col min="13" max="16384" width="9.140625" style="695" customWidth="1"/>
  </cols>
  <sheetData>
    <row r="1" spans="1:13" ht="4.5" customHeight="1">
      <c r="A1" s="693"/>
      <c r="B1" s="694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</row>
    <row r="2" spans="1:13" ht="11.25" hidden="1">
      <c r="A2" s="693"/>
      <c r="B2" s="694"/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</row>
    <row r="3" spans="1:13" ht="11.25" hidden="1">
      <c r="A3" s="693"/>
      <c r="B3" s="694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</row>
    <row r="4" spans="1:13" ht="11.25" hidden="1">
      <c r="A4" s="693"/>
      <c r="B4" s="694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</row>
    <row r="5" spans="1:13" ht="11.25" hidden="1">
      <c r="A5" s="693"/>
      <c r="B5" s="694"/>
      <c r="C5" s="693"/>
      <c r="D5" s="693"/>
      <c r="E5" s="693"/>
      <c r="F5" s="693"/>
      <c r="G5" s="693"/>
      <c r="H5" s="693"/>
      <c r="I5" s="693"/>
      <c r="J5" s="693"/>
      <c r="K5" s="693"/>
      <c r="L5" s="693"/>
      <c r="M5" s="693"/>
    </row>
    <row r="6" spans="1:13" ht="12" thickBot="1">
      <c r="A6" s="1719" t="s">
        <v>0</v>
      </c>
      <c r="B6" s="1719"/>
      <c r="C6" s="1719"/>
      <c r="D6" s="1719"/>
      <c r="E6" s="1719"/>
      <c r="F6" s="1719"/>
      <c r="G6" s="1719"/>
      <c r="H6" s="1719"/>
      <c r="I6" s="1719"/>
      <c r="J6" s="1719"/>
      <c r="K6" s="1719"/>
      <c r="L6" s="1719"/>
      <c r="M6" s="1719"/>
    </row>
    <row r="7" spans="1:13" ht="12" thickBot="1">
      <c r="A7" s="1566" t="s">
        <v>1</v>
      </c>
      <c r="B7" s="1720"/>
      <c r="C7" s="1720"/>
      <c r="D7" s="1720"/>
      <c r="E7" s="1720"/>
      <c r="F7" s="1720"/>
      <c r="G7" s="1720"/>
      <c r="H7" s="1720"/>
      <c r="I7" s="1720"/>
      <c r="J7" s="1720"/>
      <c r="K7" s="1720"/>
      <c r="L7" s="1720"/>
      <c r="M7" s="1567"/>
    </row>
    <row r="8" spans="1:13" ht="12" thickBot="1">
      <c r="A8" s="697"/>
      <c r="B8" s="1566" t="s">
        <v>285</v>
      </c>
      <c r="C8" s="1567"/>
      <c r="D8" s="1566" t="s">
        <v>2</v>
      </c>
      <c r="E8" s="1720"/>
      <c r="F8" s="1720"/>
      <c r="G8" s="1720"/>
      <c r="H8" s="1720"/>
      <c r="I8" s="1720"/>
      <c r="J8" s="1567"/>
      <c r="K8" s="1721"/>
      <c r="L8" s="1722"/>
      <c r="M8" s="698"/>
    </row>
    <row r="9" spans="1:13" ht="12" thickBot="1">
      <c r="A9" s="699"/>
      <c r="B9" s="1654" t="s">
        <v>3</v>
      </c>
      <c r="C9" s="1655"/>
      <c r="D9" s="1714"/>
      <c r="E9" s="1714"/>
      <c r="F9" s="1714"/>
      <c r="G9" s="1714"/>
      <c r="H9" s="1655"/>
      <c r="I9" s="1655"/>
      <c r="J9" s="1655"/>
      <c r="K9" s="1655"/>
      <c r="L9" s="1656"/>
      <c r="M9" s="700"/>
    </row>
    <row r="10" spans="1:13" ht="12" thickBot="1">
      <c r="A10" s="699"/>
      <c r="B10" s="701" t="s">
        <v>4</v>
      </c>
      <c r="C10" s="702" t="s">
        <v>283</v>
      </c>
      <c r="D10" s="703"/>
      <c r="E10" s="704"/>
      <c r="F10" s="1715" t="s">
        <v>457</v>
      </c>
      <c r="G10" s="1716"/>
      <c r="H10" s="705">
        <v>18014</v>
      </c>
      <c r="I10" s="702"/>
      <c r="J10" s="706"/>
      <c r="K10" s="1717"/>
      <c r="L10" s="1718"/>
      <c r="M10" s="700"/>
    </row>
    <row r="11" spans="1:13" ht="11.25">
      <c r="A11" s="699"/>
      <c r="B11" s="707" t="s">
        <v>5</v>
      </c>
      <c r="C11" s="708" t="s">
        <v>284</v>
      </c>
      <c r="D11" s="709"/>
      <c r="E11" s="710"/>
      <c r="F11" s="711" t="s">
        <v>90</v>
      </c>
      <c r="G11" s="712"/>
      <c r="H11" s="713"/>
      <c r="I11" s="713"/>
      <c r="J11" s="713"/>
      <c r="K11" s="1665"/>
      <c r="L11" s="1666"/>
      <c r="M11" s="700"/>
    </row>
    <row r="12" spans="1:13" ht="11.25">
      <c r="A12" s="699"/>
      <c r="B12" s="715"/>
      <c r="C12" s="716"/>
      <c r="D12" s="709"/>
      <c r="E12" s="710"/>
      <c r="F12" s="717" t="s">
        <v>6</v>
      </c>
      <c r="G12" s="718"/>
      <c r="H12" s="718"/>
      <c r="I12" s="718"/>
      <c r="J12" s="718"/>
      <c r="K12" s="719"/>
      <c r="L12" s="720"/>
      <c r="M12" s="700"/>
    </row>
    <row r="13" spans="1:13" ht="12" thickBot="1">
      <c r="A13" s="699"/>
      <c r="B13" s="715"/>
      <c r="C13" s="716"/>
      <c r="D13" s="709"/>
      <c r="E13" s="710"/>
      <c r="F13" s="717" t="s">
        <v>7</v>
      </c>
      <c r="G13" s="718"/>
      <c r="H13" s="718"/>
      <c r="I13" s="718"/>
      <c r="J13" s="718"/>
      <c r="K13" s="721"/>
      <c r="L13" s="722"/>
      <c r="M13" s="700"/>
    </row>
    <row r="14" spans="1:13" ht="12" thickBot="1">
      <c r="A14" s="699"/>
      <c r="B14" s="723"/>
      <c r="C14" s="702"/>
      <c r="D14" s="724"/>
      <c r="E14" s="725"/>
      <c r="F14" s="726" t="s">
        <v>8</v>
      </c>
      <c r="G14" s="727"/>
      <c r="H14" s="727"/>
      <c r="I14" s="727"/>
      <c r="J14" s="727"/>
      <c r="K14" s="1723"/>
      <c r="L14" s="1724"/>
      <c r="M14" s="700"/>
    </row>
    <row r="15" spans="1:13" ht="12" thickBot="1">
      <c r="A15" s="699"/>
      <c r="B15" s="707" t="s">
        <v>9</v>
      </c>
      <c r="C15" s="728" t="s">
        <v>10</v>
      </c>
      <c r="D15" s="729"/>
      <c r="E15" s="730"/>
      <c r="F15" s="730"/>
      <c r="G15" s="731"/>
      <c r="H15" s="732"/>
      <c r="I15" s="732"/>
      <c r="J15" s="732"/>
      <c r="K15" s="1708"/>
      <c r="L15" s="1709"/>
      <c r="M15" s="700"/>
    </row>
    <row r="16" spans="1:13" ht="12" thickBot="1">
      <c r="A16" s="699"/>
      <c r="B16" s="715"/>
      <c r="C16" s="701" t="s">
        <v>11</v>
      </c>
      <c r="D16" s="708" t="s">
        <v>12</v>
      </c>
      <c r="E16" s="733"/>
      <c r="F16" s="734"/>
      <c r="G16" s="704"/>
      <c r="H16" s="704"/>
      <c r="I16" s="704"/>
      <c r="J16" s="704"/>
      <c r="K16" s="719"/>
      <c r="L16" s="720"/>
      <c r="M16" s="700"/>
    </row>
    <row r="17" spans="1:13" ht="12" thickBot="1">
      <c r="A17" s="699"/>
      <c r="B17" s="715"/>
      <c r="C17" s="735"/>
      <c r="D17" s="736"/>
      <c r="E17" s="704"/>
      <c r="F17" s="737"/>
      <c r="G17" s="704"/>
      <c r="H17" s="704"/>
      <c r="I17" s="704"/>
      <c r="J17" s="704"/>
      <c r="K17" s="738"/>
      <c r="L17" s="739"/>
      <c r="M17" s="700"/>
    </row>
    <row r="18" spans="1:13" ht="12" thickBot="1">
      <c r="A18" s="699"/>
      <c r="B18" s="715"/>
      <c r="C18" s="735"/>
      <c r="D18" s="736"/>
      <c r="E18" s="704"/>
      <c r="F18" s="737"/>
      <c r="G18" s="704"/>
      <c r="H18" s="704"/>
      <c r="I18" s="704"/>
      <c r="J18" s="704"/>
      <c r="K18" s="1708"/>
      <c r="L18" s="1709"/>
      <c r="M18" s="700"/>
    </row>
    <row r="19" spans="1:13" ht="12" thickBot="1">
      <c r="A19" s="699"/>
      <c r="B19" s="715"/>
      <c r="C19" s="735"/>
      <c r="D19" s="736"/>
      <c r="E19" s="704"/>
      <c r="F19" s="737"/>
      <c r="G19" s="704"/>
      <c r="H19" s="704"/>
      <c r="I19" s="704"/>
      <c r="J19" s="704"/>
      <c r="K19" s="719"/>
      <c r="L19" s="720"/>
      <c r="M19" s="700"/>
    </row>
    <row r="20" spans="1:13" ht="12" thickBot="1">
      <c r="A20" s="699"/>
      <c r="B20" s="715"/>
      <c r="C20" s="735"/>
      <c r="D20" s="736"/>
      <c r="E20" s="704"/>
      <c r="F20" s="737"/>
      <c r="G20" s="704"/>
      <c r="H20" s="704"/>
      <c r="I20" s="704"/>
      <c r="J20" s="704"/>
      <c r="K20" s="740"/>
      <c r="L20" s="741"/>
      <c r="M20" s="700"/>
    </row>
    <row r="21" spans="1:13" ht="12" thickBot="1">
      <c r="A21" s="699"/>
      <c r="B21" s="723"/>
      <c r="C21" s="742"/>
      <c r="D21" s="699"/>
      <c r="E21" s="743"/>
      <c r="F21" s="709"/>
      <c r="G21" s="733"/>
      <c r="H21" s="733"/>
      <c r="I21" s="733"/>
      <c r="J21" s="733"/>
      <c r="K21" s="744"/>
      <c r="L21" s="745"/>
      <c r="M21" s="700"/>
    </row>
    <row r="22" spans="1:13" ht="12" thickBot="1">
      <c r="A22" s="746"/>
      <c r="B22" s="1710" t="s">
        <v>13</v>
      </c>
      <c r="C22" s="1711"/>
      <c r="D22" s="1711"/>
      <c r="E22" s="1711"/>
      <c r="F22" s="1711"/>
      <c r="G22" s="1711"/>
      <c r="H22" s="1711"/>
      <c r="I22" s="1711"/>
      <c r="J22" s="1711"/>
      <c r="K22" s="1712"/>
      <c r="L22" s="1713"/>
      <c r="M22" s="747"/>
    </row>
    <row r="23" spans="1:13" ht="12" thickBot="1">
      <c r="A23" s="748"/>
      <c r="B23" s="1689" t="s">
        <v>82</v>
      </c>
      <c r="C23" s="1702" t="s">
        <v>14</v>
      </c>
      <c r="D23" s="1706"/>
      <c r="E23" s="1706"/>
      <c r="F23" s="1689" t="s">
        <v>331</v>
      </c>
      <c r="G23" s="1702" t="s">
        <v>318</v>
      </c>
      <c r="H23" s="1703"/>
      <c r="I23" s="1702" t="s">
        <v>325</v>
      </c>
      <c r="J23" s="1703"/>
      <c r="K23" s="1702" t="s">
        <v>458</v>
      </c>
      <c r="L23" s="1703"/>
      <c r="M23" s="747"/>
    </row>
    <row r="24" spans="1:13" ht="45.75" thickBot="1">
      <c r="A24" s="748"/>
      <c r="B24" s="1690"/>
      <c r="C24" s="749" t="s">
        <v>15</v>
      </c>
      <c r="D24" s="750"/>
      <c r="E24" s="751" t="s">
        <v>16</v>
      </c>
      <c r="F24" s="1707"/>
      <c r="G24" s="752" t="s">
        <v>83</v>
      </c>
      <c r="H24" s="753" t="s">
        <v>81</v>
      </c>
      <c r="I24" s="752" t="s">
        <v>83</v>
      </c>
      <c r="J24" s="753" t="s">
        <v>81</v>
      </c>
      <c r="K24" s="752" t="s">
        <v>83</v>
      </c>
      <c r="L24" s="753" t="s">
        <v>81</v>
      </c>
      <c r="M24" s="747"/>
    </row>
    <row r="25" spans="1:13" ht="12" thickBot="1">
      <c r="A25" s="746"/>
      <c r="B25" s="754">
        <v>1</v>
      </c>
      <c r="C25" s="1704" t="s">
        <v>17</v>
      </c>
      <c r="D25" s="1705"/>
      <c r="E25" s="755" t="s">
        <v>459</v>
      </c>
      <c r="F25" s="756">
        <v>1</v>
      </c>
      <c r="G25" s="757">
        <v>1</v>
      </c>
      <c r="H25" s="758">
        <v>6300</v>
      </c>
      <c r="I25" s="757">
        <v>1</v>
      </c>
      <c r="J25" s="758">
        <v>6300</v>
      </c>
      <c r="K25" s="757">
        <v>1</v>
      </c>
      <c r="L25" s="758">
        <v>6300</v>
      </c>
      <c r="M25" s="747"/>
    </row>
    <row r="26" spans="1:13" ht="11.25">
      <c r="A26" s="746"/>
      <c r="B26" s="759"/>
      <c r="C26" s="760" t="s">
        <v>287</v>
      </c>
      <c r="D26" s="761"/>
      <c r="E26" s="762" t="s">
        <v>18</v>
      </c>
      <c r="F26" s="763"/>
      <c r="G26" s="764"/>
      <c r="H26" s="765"/>
      <c r="I26" s="764"/>
      <c r="J26" s="765"/>
      <c r="K26" s="764"/>
      <c r="L26" s="765"/>
      <c r="M26" s="747"/>
    </row>
    <row r="27" spans="1:13" ht="11.25">
      <c r="A27" s="746"/>
      <c r="B27" s="759"/>
      <c r="C27" s="760" t="s">
        <v>288</v>
      </c>
      <c r="D27" s="761"/>
      <c r="E27" s="762" t="s">
        <v>18</v>
      </c>
      <c r="F27" s="763"/>
      <c r="G27" s="764"/>
      <c r="H27" s="765"/>
      <c r="I27" s="764"/>
      <c r="J27" s="765"/>
      <c r="K27" s="764"/>
      <c r="L27" s="765"/>
      <c r="M27" s="747"/>
    </row>
    <row r="28" spans="1:13" ht="11.25">
      <c r="A28" s="746"/>
      <c r="B28" s="759"/>
      <c r="C28" s="760" t="s">
        <v>84</v>
      </c>
      <c r="D28" s="761"/>
      <c r="E28" s="762" t="s">
        <v>18</v>
      </c>
      <c r="F28" s="763"/>
      <c r="G28" s="764"/>
      <c r="H28" s="765"/>
      <c r="I28" s="764"/>
      <c r="J28" s="765"/>
      <c r="K28" s="764"/>
      <c r="L28" s="765"/>
      <c r="M28" s="747"/>
    </row>
    <row r="29" spans="1:13" ht="12" thickBot="1">
      <c r="A29" s="746"/>
      <c r="B29" s="759"/>
      <c r="C29" s="766" t="s">
        <v>19</v>
      </c>
      <c r="D29" s="767"/>
      <c r="E29" s="768">
        <v>9</v>
      </c>
      <c r="F29" s="769">
        <v>1</v>
      </c>
      <c r="G29" s="770">
        <v>1</v>
      </c>
      <c r="H29" s="771">
        <v>5388</v>
      </c>
      <c r="I29" s="770">
        <v>1</v>
      </c>
      <c r="J29" s="771">
        <v>5388</v>
      </c>
      <c r="K29" s="770">
        <v>1</v>
      </c>
      <c r="L29" s="771">
        <v>5388</v>
      </c>
      <c r="M29" s="747"/>
    </row>
    <row r="30" spans="1:13" ht="11.25">
      <c r="A30" s="746"/>
      <c r="B30" s="759"/>
      <c r="C30" s="772"/>
      <c r="D30" s="773"/>
      <c r="E30" s="774"/>
      <c r="F30" s="775"/>
      <c r="G30" s="776"/>
      <c r="H30" s="777"/>
      <c r="I30" s="778"/>
      <c r="J30" s="777"/>
      <c r="K30" s="778"/>
      <c r="L30" s="777"/>
      <c r="M30" s="747"/>
    </row>
    <row r="31" spans="1:13" ht="11.25">
      <c r="A31" s="746"/>
      <c r="B31" s="759"/>
      <c r="C31" s="1628"/>
      <c r="D31" s="1701"/>
      <c r="E31" s="779"/>
      <c r="F31" s="780"/>
      <c r="G31" s="781"/>
      <c r="H31" s="782"/>
      <c r="I31" s="783"/>
      <c r="J31" s="782"/>
      <c r="K31" s="783"/>
      <c r="L31" s="782"/>
      <c r="M31" s="747"/>
    </row>
    <row r="32" spans="1:13" ht="11.25">
      <c r="A32" s="746"/>
      <c r="B32" s="759"/>
      <c r="C32" s="1628"/>
      <c r="D32" s="1701"/>
      <c r="E32" s="779"/>
      <c r="F32" s="784"/>
      <c r="G32" s="785"/>
      <c r="H32" s="782"/>
      <c r="I32" s="786"/>
      <c r="J32" s="782"/>
      <c r="K32" s="786"/>
      <c r="L32" s="782"/>
      <c r="M32" s="747"/>
    </row>
    <row r="33" spans="1:13" ht="11.25">
      <c r="A33" s="746"/>
      <c r="B33" s="759"/>
      <c r="C33" s="1628"/>
      <c r="D33" s="1701"/>
      <c r="E33" s="779"/>
      <c r="F33" s="780"/>
      <c r="G33" s="787"/>
      <c r="H33" s="782"/>
      <c r="I33" s="788"/>
      <c r="J33" s="782"/>
      <c r="K33" s="788"/>
      <c r="L33" s="782"/>
      <c r="M33" s="747"/>
    </row>
    <row r="34" spans="1:13" ht="11.25">
      <c r="A34" s="746"/>
      <c r="B34" s="759"/>
      <c r="C34" s="1628"/>
      <c r="D34" s="1701"/>
      <c r="E34" s="779"/>
      <c r="F34" s="789"/>
      <c r="G34" s="787"/>
      <c r="H34" s="782"/>
      <c r="I34" s="788"/>
      <c r="J34" s="782"/>
      <c r="K34" s="788"/>
      <c r="L34" s="782"/>
      <c r="M34" s="747"/>
    </row>
    <row r="35" spans="1:13" ht="11.25">
      <c r="A35" s="746"/>
      <c r="B35" s="759"/>
      <c r="C35" s="1699"/>
      <c r="D35" s="1700"/>
      <c r="E35" s="790"/>
      <c r="F35" s="780"/>
      <c r="G35" s="791"/>
      <c r="H35" s="792"/>
      <c r="I35" s="793"/>
      <c r="J35" s="792"/>
      <c r="K35" s="793"/>
      <c r="L35" s="792"/>
      <c r="M35" s="747"/>
    </row>
    <row r="36" spans="1:13" ht="11.25">
      <c r="A36" s="746"/>
      <c r="B36" s="759"/>
      <c r="C36" s="1699"/>
      <c r="D36" s="1700"/>
      <c r="E36" s="790"/>
      <c r="F36" s="794"/>
      <c r="G36" s="783"/>
      <c r="H36" s="792"/>
      <c r="I36" s="793"/>
      <c r="J36" s="792"/>
      <c r="K36" s="793"/>
      <c r="L36" s="792"/>
      <c r="M36" s="747"/>
    </row>
    <row r="37" spans="1:13" ht="11.25">
      <c r="A37" s="746"/>
      <c r="B37" s="759"/>
      <c r="C37" s="1699"/>
      <c r="D37" s="1700"/>
      <c r="E37" s="790"/>
      <c r="F37" s="780"/>
      <c r="G37" s="791"/>
      <c r="H37" s="792"/>
      <c r="I37" s="793"/>
      <c r="J37" s="792"/>
      <c r="K37" s="793"/>
      <c r="L37" s="792"/>
      <c r="M37" s="747"/>
    </row>
    <row r="38" spans="1:13" ht="11.25">
      <c r="A38" s="746"/>
      <c r="B38" s="759"/>
      <c r="C38" s="1699"/>
      <c r="D38" s="1700"/>
      <c r="E38" s="789"/>
      <c r="F38" s="780"/>
      <c r="G38" s="795"/>
      <c r="H38" s="792"/>
      <c r="I38" s="796"/>
      <c r="J38" s="792"/>
      <c r="K38" s="793"/>
      <c r="L38" s="792"/>
      <c r="M38" s="747"/>
    </row>
    <row r="39" spans="1:13" ht="11.25">
      <c r="A39" s="746"/>
      <c r="B39" s="759"/>
      <c r="C39" s="1699"/>
      <c r="D39" s="1700"/>
      <c r="E39" s="789"/>
      <c r="F39" s="789"/>
      <c r="G39" s="795"/>
      <c r="H39" s="797"/>
      <c r="I39" s="796"/>
      <c r="J39" s="797"/>
      <c r="K39" s="793"/>
      <c r="L39" s="792"/>
      <c r="M39" s="747"/>
    </row>
    <row r="40" spans="1:13" ht="12" thickBot="1">
      <c r="A40" s="746"/>
      <c r="B40" s="759"/>
      <c r="C40" s="726"/>
      <c r="D40" s="798"/>
      <c r="E40" s="799"/>
      <c r="F40" s="799"/>
      <c r="G40" s="800"/>
      <c r="H40" s="799"/>
      <c r="I40" s="801"/>
      <c r="J40" s="799"/>
      <c r="K40" s="801"/>
      <c r="L40" s="799"/>
      <c r="M40" s="747"/>
    </row>
    <row r="41" spans="1:13" ht="12" thickBot="1">
      <c r="A41" s="699"/>
      <c r="B41" s="802">
        <v>2</v>
      </c>
      <c r="C41" s="1684" t="s">
        <v>20</v>
      </c>
      <c r="D41" s="1685"/>
      <c r="E41" s="1686"/>
      <c r="F41" s="803"/>
      <c r="G41" s="804">
        <f>G25+G29</f>
        <v>2</v>
      </c>
      <c r="H41" s="805">
        <f>SUM(H25:H40)</f>
        <v>11688</v>
      </c>
      <c r="I41" s="806">
        <f>I25+I29</f>
        <v>2</v>
      </c>
      <c r="J41" s="807">
        <f>J25+J29</f>
        <v>11688</v>
      </c>
      <c r="K41" s="806">
        <f>K25+K29</f>
        <v>2</v>
      </c>
      <c r="L41" s="808">
        <f>L25+L29</f>
        <v>11688</v>
      </c>
      <c r="M41" s="700"/>
    </row>
    <row r="42" spans="1:13" ht="12" thickBot="1">
      <c r="A42" s="697"/>
      <c r="B42" s="809">
        <v>3</v>
      </c>
      <c r="C42" s="810" t="s">
        <v>21</v>
      </c>
      <c r="D42" s="811"/>
      <c r="E42" s="811"/>
      <c r="F42" s="812"/>
      <c r="G42" s="732"/>
      <c r="H42" s="813"/>
      <c r="I42" s="732"/>
      <c r="J42" s="814"/>
      <c r="K42" s="732"/>
      <c r="L42" s="814"/>
      <c r="M42" s="698"/>
    </row>
    <row r="43" spans="1:13" ht="12" thickBot="1">
      <c r="A43" s="699"/>
      <c r="B43" s="815">
        <v>4</v>
      </c>
      <c r="C43" s="816" t="s">
        <v>22</v>
      </c>
      <c r="D43" s="817"/>
      <c r="E43" s="817"/>
      <c r="F43" s="818"/>
      <c r="G43" s="819" t="s">
        <v>23</v>
      </c>
      <c r="H43" s="820">
        <f>H81</f>
        <v>3000</v>
      </c>
      <c r="I43" s="821" t="s">
        <v>23</v>
      </c>
      <c r="J43" s="822">
        <f>I81</f>
        <v>6750</v>
      </c>
      <c r="K43" s="821" t="s">
        <v>23</v>
      </c>
      <c r="L43" s="822">
        <f>K81</f>
        <v>6750</v>
      </c>
      <c r="M43" s="700"/>
    </row>
    <row r="44" spans="1:13" ht="12" thickBot="1">
      <c r="A44" s="699"/>
      <c r="B44" s="815">
        <v>5</v>
      </c>
      <c r="C44" s="816" t="s">
        <v>24</v>
      </c>
      <c r="D44" s="817"/>
      <c r="E44" s="817"/>
      <c r="F44" s="823"/>
      <c r="G44" s="819" t="s">
        <v>23</v>
      </c>
      <c r="H44" s="820">
        <f>H149</f>
        <v>8000</v>
      </c>
      <c r="I44" s="821" t="s">
        <v>23</v>
      </c>
      <c r="J44" s="822">
        <f>I149</f>
        <v>10500</v>
      </c>
      <c r="K44" s="821" t="s">
        <v>23</v>
      </c>
      <c r="L44" s="822">
        <f>K149</f>
        <v>10500</v>
      </c>
      <c r="M44" s="700"/>
    </row>
    <row r="45" spans="1:13" ht="12" thickBot="1">
      <c r="A45" s="699"/>
      <c r="B45" s="815">
        <v>6</v>
      </c>
      <c r="C45" s="816" t="s">
        <v>25</v>
      </c>
      <c r="D45" s="817"/>
      <c r="E45" s="817"/>
      <c r="F45" s="823"/>
      <c r="G45" s="824"/>
      <c r="H45" s="825">
        <v>0</v>
      </c>
      <c r="I45" s="826"/>
      <c r="J45" s="822">
        <v>0</v>
      </c>
      <c r="K45" s="826"/>
      <c r="L45" s="822">
        <v>0</v>
      </c>
      <c r="M45" s="700"/>
    </row>
    <row r="46" spans="1:13" ht="12" thickBot="1">
      <c r="A46" s="699"/>
      <c r="B46" s="815">
        <v>7</v>
      </c>
      <c r="C46" s="816" t="s">
        <v>89</v>
      </c>
      <c r="D46" s="817"/>
      <c r="E46" s="817"/>
      <c r="F46" s="827"/>
      <c r="G46" s="824" t="s">
        <v>23</v>
      </c>
      <c r="H46" s="825">
        <f>H172</f>
        <v>196556</v>
      </c>
      <c r="I46" s="826" t="s">
        <v>23</v>
      </c>
      <c r="J46" s="822">
        <f>I172</f>
        <v>204000</v>
      </c>
      <c r="K46" s="826" t="s">
        <v>23</v>
      </c>
      <c r="L46" s="822">
        <f>K172</f>
        <v>204000</v>
      </c>
      <c r="M46" s="700"/>
    </row>
    <row r="47" spans="1:13" ht="12" thickBot="1">
      <c r="A47" s="702"/>
      <c r="B47" s="828">
        <v>8</v>
      </c>
      <c r="C47" s="829" t="s">
        <v>26</v>
      </c>
      <c r="D47" s="811"/>
      <c r="E47" s="811"/>
      <c r="F47" s="830"/>
      <c r="G47" s="831"/>
      <c r="H47" s="832">
        <f>H43+H44+H45+H46+H74</f>
        <v>219828.4</v>
      </c>
      <c r="I47" s="831"/>
      <c r="J47" s="423">
        <f>J43+J44+J45+J46+I74</f>
        <v>233522.4</v>
      </c>
      <c r="K47" s="831"/>
      <c r="L47" s="423">
        <f>L43+L44+L45+L46+K74</f>
        <v>233522.4</v>
      </c>
      <c r="M47" s="725"/>
    </row>
    <row r="48" spans="1:13" ht="12" thickBot="1">
      <c r="A48" s="699"/>
      <c r="B48" s="1687" t="s">
        <v>27</v>
      </c>
      <c r="C48" s="1688"/>
      <c r="D48" s="1688"/>
      <c r="E48" s="1688"/>
      <c r="F48" s="1688"/>
      <c r="G48" s="1688"/>
      <c r="H48" s="1688"/>
      <c r="I48" s="1688"/>
      <c r="J48" s="1688"/>
      <c r="K48" s="1688"/>
      <c r="L48" s="1688"/>
      <c r="M48" s="833"/>
    </row>
    <row r="49" spans="1:13" ht="23.25" thickBot="1">
      <c r="A49" s="746"/>
      <c r="B49" s="1689" t="s">
        <v>28</v>
      </c>
      <c r="C49" s="1691" t="s">
        <v>29</v>
      </c>
      <c r="D49" s="1692"/>
      <c r="E49" s="1692"/>
      <c r="F49" s="1693"/>
      <c r="G49" s="834" t="s">
        <v>332</v>
      </c>
      <c r="H49" s="835" t="s">
        <v>328</v>
      </c>
      <c r="I49" s="1662" t="s">
        <v>324</v>
      </c>
      <c r="J49" s="1663"/>
      <c r="K49" s="1662" t="s">
        <v>329</v>
      </c>
      <c r="L49" s="1663"/>
      <c r="M49" s="836"/>
    </row>
    <row r="50" spans="1:13" ht="12" thickBot="1">
      <c r="A50" s="746"/>
      <c r="B50" s="1690"/>
      <c r="C50" s="1694"/>
      <c r="D50" s="1695"/>
      <c r="E50" s="1695"/>
      <c r="F50" s="1696"/>
      <c r="G50" s="839" t="s">
        <v>366</v>
      </c>
      <c r="H50" s="840" t="s">
        <v>30</v>
      </c>
      <c r="I50" s="1697" t="s">
        <v>31</v>
      </c>
      <c r="J50" s="1698"/>
      <c r="K50" s="1697" t="s">
        <v>31</v>
      </c>
      <c r="L50" s="1698"/>
      <c r="M50" s="784"/>
    </row>
    <row r="51" spans="1:13" ht="12" thickBot="1">
      <c r="A51" s="746"/>
      <c r="B51" s="841">
        <v>9</v>
      </c>
      <c r="C51" s="842" t="s">
        <v>32</v>
      </c>
      <c r="D51" s="843"/>
      <c r="E51" s="843"/>
      <c r="F51" s="775"/>
      <c r="G51" s="844"/>
      <c r="H51" s="845"/>
      <c r="I51" s="1682"/>
      <c r="J51" s="1683"/>
      <c r="K51" s="1682"/>
      <c r="L51" s="1683"/>
      <c r="M51" s="836"/>
    </row>
    <row r="52" spans="1:13" ht="12" thickBot="1">
      <c r="A52" s="746"/>
      <c r="B52" s="846">
        <v>10</v>
      </c>
      <c r="C52" s="847" t="s">
        <v>405</v>
      </c>
      <c r="D52" s="848"/>
      <c r="E52" s="848"/>
      <c r="F52" s="849"/>
      <c r="G52" s="849"/>
      <c r="H52" s="850"/>
      <c r="I52" s="1674"/>
      <c r="J52" s="1675"/>
      <c r="K52" s="1674"/>
      <c r="L52" s="1675"/>
      <c r="M52" s="836"/>
    </row>
    <row r="53" spans="1:13" ht="11.25">
      <c r="A53" s="746"/>
      <c r="B53" s="759"/>
      <c r="C53" s="851"/>
      <c r="D53" s="851"/>
      <c r="E53" s="851"/>
      <c r="F53" s="852"/>
      <c r="G53" s="853"/>
      <c r="H53" s="854"/>
      <c r="I53" s="1676"/>
      <c r="J53" s="1677"/>
      <c r="K53" s="1676"/>
      <c r="L53" s="1677"/>
      <c r="M53" s="836"/>
    </row>
    <row r="54" spans="1:13" ht="11.25">
      <c r="A54" s="746"/>
      <c r="B54" s="759"/>
      <c r="C54" s="855"/>
      <c r="D54" s="851"/>
      <c r="E54" s="851"/>
      <c r="F54" s="852"/>
      <c r="G54" s="856"/>
      <c r="H54" s="857"/>
      <c r="I54" s="1672"/>
      <c r="J54" s="1673"/>
      <c r="K54" s="1672"/>
      <c r="L54" s="1673"/>
      <c r="M54" s="836"/>
    </row>
    <row r="55" spans="1:13" ht="11.25">
      <c r="A55" s="746"/>
      <c r="B55" s="759"/>
      <c r="C55" s="855"/>
      <c r="D55" s="851"/>
      <c r="E55" s="851"/>
      <c r="F55" s="852"/>
      <c r="G55" s="856"/>
      <c r="H55" s="857"/>
      <c r="I55" s="1672"/>
      <c r="J55" s="1673"/>
      <c r="K55" s="1672"/>
      <c r="L55" s="1673"/>
      <c r="M55" s="836"/>
    </row>
    <row r="56" spans="1:13" ht="12" thickBot="1">
      <c r="A56" s="746"/>
      <c r="B56" s="858"/>
      <c r="C56" s="859"/>
      <c r="D56" s="860"/>
      <c r="E56" s="860"/>
      <c r="F56" s="861"/>
      <c r="G56" s="862"/>
      <c r="H56" s="863"/>
      <c r="I56" s="1668"/>
      <c r="J56" s="1669"/>
      <c r="K56" s="1668"/>
      <c r="L56" s="1669"/>
      <c r="M56" s="836"/>
    </row>
    <row r="57" spans="1:13" ht="11.25">
      <c r="A57" s="746"/>
      <c r="B57" s="759">
        <v>11</v>
      </c>
      <c r="C57" s="864" t="s">
        <v>33</v>
      </c>
      <c r="D57" s="865"/>
      <c r="E57" s="865"/>
      <c r="F57" s="866"/>
      <c r="G57" s="867"/>
      <c r="H57" s="868">
        <f>H47</f>
        <v>219828.4</v>
      </c>
      <c r="I57" s="1680">
        <f>J47</f>
        <v>233522.4</v>
      </c>
      <c r="J57" s="1681"/>
      <c r="K57" s="1680">
        <f>L47</f>
        <v>233522.4</v>
      </c>
      <c r="L57" s="1681"/>
      <c r="M57" s="836"/>
    </row>
    <row r="58" spans="1:13" ht="11.25">
      <c r="A58" s="746"/>
      <c r="B58" s="759">
        <v>12</v>
      </c>
      <c r="C58" s="869" t="s">
        <v>34</v>
      </c>
      <c r="D58" s="851"/>
      <c r="E58" s="851"/>
      <c r="F58" s="852"/>
      <c r="G58" s="856"/>
      <c r="H58" s="857"/>
      <c r="I58" s="1672"/>
      <c r="J58" s="1673"/>
      <c r="K58" s="1672"/>
      <c r="L58" s="1673"/>
      <c r="M58" s="836"/>
    </row>
    <row r="59" spans="1:13" ht="12" thickBot="1">
      <c r="A59" s="746"/>
      <c r="B59" s="759">
        <v>13</v>
      </c>
      <c r="C59" s="870" t="s">
        <v>35</v>
      </c>
      <c r="D59" s="871"/>
      <c r="E59" s="871"/>
      <c r="F59" s="836"/>
      <c r="G59" s="872"/>
      <c r="H59" s="873"/>
      <c r="I59" s="1678"/>
      <c r="J59" s="1679"/>
      <c r="K59" s="1678"/>
      <c r="L59" s="1679"/>
      <c r="M59" s="836"/>
    </row>
    <row r="60" spans="1:13" ht="12" thickBot="1">
      <c r="A60" s="746"/>
      <c r="B60" s="846">
        <v>14</v>
      </c>
      <c r="C60" s="874" t="s">
        <v>406</v>
      </c>
      <c r="D60" s="848"/>
      <c r="E60" s="848"/>
      <c r="F60" s="849"/>
      <c r="G60" s="875"/>
      <c r="H60" s="876">
        <v>0</v>
      </c>
      <c r="I60" s="1674"/>
      <c r="J60" s="1675"/>
      <c r="K60" s="1674"/>
      <c r="L60" s="1675"/>
      <c r="M60" s="836"/>
    </row>
    <row r="61" spans="1:13" ht="11.25">
      <c r="A61" s="746"/>
      <c r="B61" s="759"/>
      <c r="C61" s="746"/>
      <c r="D61" s="871"/>
      <c r="E61" s="871"/>
      <c r="F61" s="836"/>
      <c r="G61" s="877"/>
      <c r="H61" s="878"/>
      <c r="I61" s="1676"/>
      <c r="J61" s="1677"/>
      <c r="K61" s="1676"/>
      <c r="L61" s="1677"/>
      <c r="M61" s="836"/>
    </row>
    <row r="62" spans="1:13" ht="11.25">
      <c r="A62" s="746"/>
      <c r="B62" s="759"/>
      <c r="C62" s="879"/>
      <c r="D62" s="880"/>
      <c r="E62" s="880"/>
      <c r="F62" s="794"/>
      <c r="G62" s="881"/>
      <c r="H62" s="882"/>
      <c r="I62" s="1672"/>
      <c r="J62" s="1673"/>
      <c r="K62" s="1672"/>
      <c r="L62" s="1673"/>
      <c r="M62" s="836"/>
    </row>
    <row r="63" spans="1:13" ht="11.25">
      <c r="A63" s="746"/>
      <c r="B63" s="759"/>
      <c r="C63" s="879"/>
      <c r="D63" s="880"/>
      <c r="E63" s="880"/>
      <c r="F63" s="794"/>
      <c r="G63" s="881"/>
      <c r="H63" s="882"/>
      <c r="I63" s="1672"/>
      <c r="J63" s="1673"/>
      <c r="K63" s="1672"/>
      <c r="L63" s="1673"/>
      <c r="M63" s="836"/>
    </row>
    <row r="64" spans="1:13" ht="12" thickBot="1">
      <c r="A64" s="746"/>
      <c r="B64" s="759"/>
      <c r="C64" s="879"/>
      <c r="D64" s="880"/>
      <c r="E64" s="880"/>
      <c r="F64" s="794"/>
      <c r="G64" s="881"/>
      <c r="H64" s="882"/>
      <c r="I64" s="1678"/>
      <c r="J64" s="1679"/>
      <c r="K64" s="1678"/>
      <c r="L64" s="1679"/>
      <c r="M64" s="836"/>
    </row>
    <row r="65" spans="1:13" ht="12" thickBot="1">
      <c r="A65" s="746"/>
      <c r="B65" s="846">
        <v>15</v>
      </c>
      <c r="C65" s="874" t="s">
        <v>407</v>
      </c>
      <c r="D65" s="848"/>
      <c r="E65" s="848"/>
      <c r="F65" s="849"/>
      <c r="G65" s="875"/>
      <c r="H65" s="876"/>
      <c r="I65" s="1674"/>
      <c r="J65" s="1675"/>
      <c r="K65" s="1674"/>
      <c r="L65" s="1675"/>
      <c r="M65" s="836"/>
    </row>
    <row r="66" spans="1:13" ht="11.25">
      <c r="A66" s="746"/>
      <c r="B66" s="759"/>
      <c r="C66" s="883"/>
      <c r="D66" s="851"/>
      <c r="E66" s="851"/>
      <c r="F66" s="852"/>
      <c r="G66" s="884"/>
      <c r="H66" s="885"/>
      <c r="I66" s="1676"/>
      <c r="J66" s="1677"/>
      <c r="K66" s="1676"/>
      <c r="L66" s="1677"/>
      <c r="M66" s="836"/>
    </row>
    <row r="67" spans="1:13" ht="11.25">
      <c r="A67" s="746"/>
      <c r="B67" s="759"/>
      <c r="C67" s="869"/>
      <c r="D67" s="855"/>
      <c r="E67" s="855"/>
      <c r="F67" s="780"/>
      <c r="G67" s="886"/>
      <c r="H67" s="887"/>
      <c r="I67" s="1672"/>
      <c r="J67" s="1673"/>
      <c r="K67" s="1672"/>
      <c r="L67" s="1673"/>
      <c r="M67" s="836"/>
    </row>
    <row r="68" spans="1:13" ht="11.25">
      <c r="A68" s="746"/>
      <c r="B68" s="759"/>
      <c r="C68" s="869"/>
      <c r="D68" s="855"/>
      <c r="E68" s="855"/>
      <c r="F68" s="780"/>
      <c r="G68" s="886"/>
      <c r="H68" s="887"/>
      <c r="I68" s="1672"/>
      <c r="J68" s="1673"/>
      <c r="K68" s="1672"/>
      <c r="L68" s="1673"/>
      <c r="M68" s="888"/>
    </row>
    <row r="69" spans="1:13" ht="12" thickBot="1">
      <c r="A69" s="746"/>
      <c r="B69" s="759"/>
      <c r="C69" s="889"/>
      <c r="D69" s="860"/>
      <c r="E69" s="860"/>
      <c r="F69" s="861"/>
      <c r="G69" s="890"/>
      <c r="H69" s="891"/>
      <c r="I69" s="1668"/>
      <c r="J69" s="1669"/>
      <c r="K69" s="1668"/>
      <c r="L69" s="1669"/>
      <c r="M69" s="836"/>
    </row>
    <row r="70" spans="1:13" ht="12" thickBot="1">
      <c r="A70" s="699"/>
      <c r="B70" s="802">
        <v>16</v>
      </c>
      <c r="C70" s="806" t="s">
        <v>36</v>
      </c>
      <c r="D70" s="892"/>
      <c r="E70" s="892"/>
      <c r="F70" s="893"/>
      <c r="G70" s="894">
        <v>0</v>
      </c>
      <c r="H70" s="895">
        <v>0</v>
      </c>
      <c r="I70" s="1670"/>
      <c r="J70" s="1671"/>
      <c r="K70" s="1670">
        <v>0</v>
      </c>
      <c r="L70" s="1671"/>
      <c r="M70" s="888"/>
    </row>
    <row r="71" spans="1:13" ht="12" thickBot="1">
      <c r="A71" s="699"/>
      <c r="B71" s="1654" t="s">
        <v>37</v>
      </c>
      <c r="C71" s="1655"/>
      <c r="D71" s="1655"/>
      <c r="E71" s="1655"/>
      <c r="F71" s="1655"/>
      <c r="G71" s="1655"/>
      <c r="H71" s="1655"/>
      <c r="I71" s="1655"/>
      <c r="J71" s="1655"/>
      <c r="K71" s="1655"/>
      <c r="L71" s="1656"/>
      <c r="M71" s="888"/>
    </row>
    <row r="72" spans="1:13" ht="23.25" thickBot="1">
      <c r="A72" s="699"/>
      <c r="B72" s="1657" t="s">
        <v>28</v>
      </c>
      <c r="C72" s="1659" t="s">
        <v>38</v>
      </c>
      <c r="D72" s="1660"/>
      <c r="E72" s="1660"/>
      <c r="F72" s="1661"/>
      <c r="G72" s="834"/>
      <c r="H72" s="835" t="s">
        <v>328</v>
      </c>
      <c r="I72" s="1662" t="s">
        <v>374</v>
      </c>
      <c r="J72" s="1663"/>
      <c r="K72" s="1662" t="s">
        <v>392</v>
      </c>
      <c r="L72" s="1664"/>
      <c r="M72" s="888"/>
    </row>
    <row r="73" spans="1:13" ht="12" thickBot="1">
      <c r="A73" s="699"/>
      <c r="B73" s="1658"/>
      <c r="C73" s="707" t="s">
        <v>39</v>
      </c>
      <c r="D73" s="708" t="s">
        <v>40</v>
      </c>
      <c r="E73" s="733"/>
      <c r="F73" s="896"/>
      <c r="G73" s="897" t="s">
        <v>366</v>
      </c>
      <c r="H73" s="714" t="s">
        <v>41</v>
      </c>
      <c r="I73" s="1665" t="s">
        <v>42</v>
      </c>
      <c r="J73" s="1666"/>
      <c r="K73" s="1665" t="s">
        <v>42</v>
      </c>
      <c r="L73" s="1667"/>
      <c r="M73" s="888"/>
    </row>
    <row r="74" spans="1:13" ht="12" thickBot="1">
      <c r="A74" s="699"/>
      <c r="B74" s="802">
        <v>17</v>
      </c>
      <c r="C74" s="898" t="s">
        <v>43</v>
      </c>
      <c r="D74" s="899" t="s">
        <v>68</v>
      </c>
      <c r="E74" s="892"/>
      <c r="F74" s="893"/>
      <c r="G74" s="895"/>
      <c r="H74" s="900">
        <f>H75+H79</f>
        <v>12272.4</v>
      </c>
      <c r="I74" s="1366">
        <f>I75+I79</f>
        <v>12272.4</v>
      </c>
      <c r="J74" s="1367"/>
      <c r="K74" s="1366">
        <f>K75+K79</f>
        <v>12272.4</v>
      </c>
      <c r="L74" s="1368"/>
      <c r="M74" s="888"/>
    </row>
    <row r="75" spans="1:13" ht="11.25">
      <c r="A75" s="699"/>
      <c r="B75" s="715">
        <v>18</v>
      </c>
      <c r="C75" s="901" t="s">
        <v>155</v>
      </c>
      <c r="D75" s="1652" t="s">
        <v>85</v>
      </c>
      <c r="E75" s="1653"/>
      <c r="F75" s="833"/>
      <c r="G75" s="902"/>
      <c r="H75" s="903">
        <f>H41</f>
        <v>11688</v>
      </c>
      <c r="I75" s="1342">
        <f>J41</f>
        <v>11688</v>
      </c>
      <c r="J75" s="1343"/>
      <c r="K75" s="1342">
        <f>L41</f>
        <v>11688</v>
      </c>
      <c r="L75" s="1343"/>
      <c r="M75" s="888"/>
    </row>
    <row r="76" spans="1:13" ht="11.25">
      <c r="A76" s="746"/>
      <c r="B76" s="759">
        <v>20</v>
      </c>
      <c r="C76" s="904" t="s">
        <v>44</v>
      </c>
      <c r="D76" s="1642" t="s">
        <v>281</v>
      </c>
      <c r="E76" s="1643"/>
      <c r="F76" s="836"/>
      <c r="G76" s="886"/>
      <c r="H76" s="905"/>
      <c r="I76" s="1644"/>
      <c r="J76" s="1645"/>
      <c r="K76" s="1644"/>
      <c r="L76" s="1646"/>
      <c r="M76" s="836"/>
    </row>
    <row r="77" spans="1:13" ht="12" thickBot="1">
      <c r="A77" s="746"/>
      <c r="B77" s="759">
        <v>21</v>
      </c>
      <c r="C77" s="908" t="s">
        <v>86</v>
      </c>
      <c r="D77" s="1647" t="s">
        <v>87</v>
      </c>
      <c r="E77" s="1648"/>
      <c r="F77" s="836"/>
      <c r="G77" s="881"/>
      <c r="H77" s="693"/>
      <c r="I77" s="1649"/>
      <c r="J77" s="1650"/>
      <c r="K77" s="1649"/>
      <c r="L77" s="1651"/>
      <c r="M77" s="836"/>
    </row>
    <row r="78" spans="1:13" ht="12" thickBot="1">
      <c r="A78" s="746"/>
      <c r="B78" s="759"/>
      <c r="C78" s="908"/>
      <c r="D78" s="910" t="s">
        <v>305</v>
      </c>
      <c r="E78" s="909"/>
      <c r="F78" s="836"/>
      <c r="G78" s="911"/>
      <c r="H78" s="693"/>
      <c r="I78" s="912"/>
      <c r="J78" s="913"/>
      <c r="K78" s="912"/>
      <c r="L78" s="914"/>
      <c r="M78" s="836"/>
    </row>
    <row r="79" spans="1:13" ht="12" thickBot="1">
      <c r="A79" s="746"/>
      <c r="B79" s="754">
        <v>22</v>
      </c>
      <c r="C79" s="915" t="s">
        <v>156</v>
      </c>
      <c r="D79" s="1640" t="s">
        <v>282</v>
      </c>
      <c r="E79" s="1641"/>
      <c r="F79" s="916"/>
      <c r="G79" s="917"/>
      <c r="H79" s="918">
        <f>H75*0.05</f>
        <v>584.4</v>
      </c>
      <c r="I79" s="1350">
        <f>I75*0.05</f>
        <v>584.4</v>
      </c>
      <c r="J79" s="1351"/>
      <c r="K79" s="1350">
        <f>K75*0.05</f>
        <v>584.4</v>
      </c>
      <c r="L79" s="1351"/>
      <c r="M79" s="836"/>
    </row>
    <row r="80" spans="1:13" ht="12" thickBot="1">
      <c r="A80" s="699"/>
      <c r="B80" s="919"/>
      <c r="C80" s="920"/>
      <c r="D80" s="921"/>
      <c r="E80" s="922"/>
      <c r="F80" s="923"/>
      <c r="G80" s="924"/>
      <c r="H80" s="925"/>
      <c r="I80" s="926"/>
      <c r="J80" s="927"/>
      <c r="K80" s="926"/>
      <c r="L80" s="928"/>
      <c r="M80" s="888"/>
    </row>
    <row r="81" spans="1:13" ht="12" thickBot="1">
      <c r="A81" s="699"/>
      <c r="B81" s="929">
        <v>23</v>
      </c>
      <c r="C81" s="930" t="s">
        <v>45</v>
      </c>
      <c r="D81" s="931" t="s">
        <v>46</v>
      </c>
      <c r="E81" s="932"/>
      <c r="F81" s="893"/>
      <c r="G81" s="933">
        <v>0</v>
      </c>
      <c r="H81" s="934">
        <f>H85+H89+H96+H108</f>
        <v>3000</v>
      </c>
      <c r="I81" s="1479">
        <f>I85+I96+I108+I117+J126+I132</f>
        <v>6750</v>
      </c>
      <c r="J81" s="1504"/>
      <c r="K81" s="1479">
        <f>K85+K96+K108+K117+L126+K132</f>
        <v>6750</v>
      </c>
      <c r="L81" s="1504"/>
      <c r="M81" s="888"/>
    </row>
    <row r="82" spans="1:13" ht="11.25">
      <c r="A82" s="746"/>
      <c r="B82" s="935">
        <v>24</v>
      </c>
      <c r="C82" s="936" t="s">
        <v>47</v>
      </c>
      <c r="D82" s="1638" t="s">
        <v>157</v>
      </c>
      <c r="E82" s="1639"/>
      <c r="F82" s="937"/>
      <c r="G82" s="938">
        <v>0</v>
      </c>
      <c r="H82" s="939"/>
      <c r="I82" s="1502"/>
      <c r="J82" s="1535"/>
      <c r="K82" s="1502"/>
      <c r="L82" s="1535"/>
      <c r="M82" s="836"/>
    </row>
    <row r="83" spans="1:13" ht="11.25">
      <c r="A83" s="746"/>
      <c r="B83" s="940"/>
      <c r="C83" s="941" t="s">
        <v>123</v>
      </c>
      <c r="D83" s="1636" t="s">
        <v>158</v>
      </c>
      <c r="E83" s="1637"/>
      <c r="F83" s="942"/>
      <c r="G83" s="884"/>
      <c r="H83" s="943"/>
      <c r="I83" s="1505"/>
      <c r="J83" s="1506"/>
      <c r="K83" s="1505"/>
      <c r="L83" s="1506"/>
      <c r="M83" s="836"/>
    </row>
    <row r="84" spans="1:13" ht="11.25">
      <c r="A84" s="746"/>
      <c r="B84" s="940"/>
      <c r="C84" s="941" t="s">
        <v>124</v>
      </c>
      <c r="D84" s="1636" t="s">
        <v>159</v>
      </c>
      <c r="E84" s="1637"/>
      <c r="F84" s="942"/>
      <c r="G84" s="884"/>
      <c r="H84" s="943"/>
      <c r="I84" s="1505"/>
      <c r="J84" s="1506"/>
      <c r="K84" s="1505"/>
      <c r="L84" s="1506"/>
      <c r="M84" s="836"/>
    </row>
    <row r="85" spans="1:13" ht="11.25">
      <c r="A85" s="746"/>
      <c r="B85" s="944">
        <v>25</v>
      </c>
      <c r="C85" s="945" t="s">
        <v>48</v>
      </c>
      <c r="D85" s="1628" t="s">
        <v>49</v>
      </c>
      <c r="E85" s="1629"/>
      <c r="F85" s="946"/>
      <c r="G85" s="886">
        <v>0</v>
      </c>
      <c r="H85" s="947">
        <f>SUM(H86:H88)</f>
        <v>700</v>
      </c>
      <c r="I85" s="1507">
        <f>SUM(I86:J88)</f>
        <v>700</v>
      </c>
      <c r="J85" s="1622"/>
      <c r="K85" s="1507">
        <f>SUM(K86:L88)</f>
        <v>700</v>
      </c>
      <c r="L85" s="1622"/>
      <c r="M85" s="836"/>
    </row>
    <row r="86" spans="1:13" ht="11.25">
      <c r="A86" s="746"/>
      <c r="B86" s="944"/>
      <c r="C86" s="949" t="s">
        <v>125</v>
      </c>
      <c r="D86" s="1626" t="s">
        <v>128</v>
      </c>
      <c r="E86" s="1627"/>
      <c r="F86" s="946"/>
      <c r="G86" s="886"/>
      <c r="H86" s="952"/>
      <c r="I86" s="1505"/>
      <c r="J86" s="1506"/>
      <c r="K86" s="1505"/>
      <c r="L86" s="1506"/>
      <c r="M86" s="836"/>
    </row>
    <row r="87" spans="1:13" ht="11.25">
      <c r="A87" s="746"/>
      <c r="B87" s="944"/>
      <c r="C87" s="949" t="s">
        <v>126</v>
      </c>
      <c r="D87" s="1626" t="s">
        <v>165</v>
      </c>
      <c r="E87" s="1627"/>
      <c r="F87" s="946"/>
      <c r="G87" s="886"/>
      <c r="H87" s="952">
        <v>700</v>
      </c>
      <c r="I87" s="1505">
        <v>700</v>
      </c>
      <c r="J87" s="1506"/>
      <c r="K87" s="1505">
        <v>700</v>
      </c>
      <c r="L87" s="1506"/>
      <c r="M87" s="836"/>
    </row>
    <row r="88" spans="1:13" ht="11.25">
      <c r="A88" s="746"/>
      <c r="B88" s="944"/>
      <c r="C88" s="949" t="s">
        <v>127</v>
      </c>
      <c r="D88" s="1626" t="s">
        <v>129</v>
      </c>
      <c r="E88" s="1627"/>
      <c r="F88" s="946"/>
      <c r="G88" s="886"/>
      <c r="H88" s="952"/>
      <c r="I88" s="1505"/>
      <c r="J88" s="1506"/>
      <c r="K88" s="1505"/>
      <c r="L88" s="1506"/>
      <c r="M88" s="836"/>
    </row>
    <row r="89" spans="1:13" ht="11.25">
      <c r="A89" s="746"/>
      <c r="B89" s="944">
        <v>26</v>
      </c>
      <c r="C89" s="945" t="s">
        <v>50</v>
      </c>
      <c r="D89" s="1628" t="s">
        <v>51</v>
      </c>
      <c r="E89" s="1629"/>
      <c r="F89" s="946"/>
      <c r="G89" s="886">
        <v>0</v>
      </c>
      <c r="H89" s="947">
        <f>H95</f>
        <v>1800</v>
      </c>
      <c r="I89" s="1507"/>
      <c r="J89" s="1622"/>
      <c r="K89" s="1507"/>
      <c r="L89" s="1622"/>
      <c r="M89" s="836"/>
    </row>
    <row r="90" spans="1:13" ht="11.25">
      <c r="A90" s="746"/>
      <c r="B90" s="944"/>
      <c r="C90" s="949" t="s">
        <v>130</v>
      </c>
      <c r="D90" s="1626" t="s">
        <v>164</v>
      </c>
      <c r="E90" s="1627"/>
      <c r="F90" s="946"/>
      <c r="G90" s="886"/>
      <c r="H90" s="952"/>
      <c r="I90" s="1505"/>
      <c r="J90" s="1506"/>
      <c r="K90" s="1505"/>
      <c r="L90" s="1506"/>
      <c r="M90" s="836"/>
    </row>
    <row r="91" spans="1:13" ht="11.25">
      <c r="A91" s="746"/>
      <c r="B91" s="944"/>
      <c r="C91" s="949" t="s">
        <v>131</v>
      </c>
      <c r="D91" s="1626" t="s">
        <v>166</v>
      </c>
      <c r="E91" s="1627"/>
      <c r="F91" s="946"/>
      <c r="G91" s="886"/>
      <c r="H91" s="952"/>
      <c r="I91" s="1505"/>
      <c r="J91" s="1506"/>
      <c r="K91" s="1505"/>
      <c r="L91" s="1506"/>
      <c r="M91" s="836"/>
    </row>
    <row r="92" spans="1:13" ht="11.25">
      <c r="A92" s="746"/>
      <c r="B92" s="944"/>
      <c r="C92" s="949" t="s">
        <v>132</v>
      </c>
      <c r="D92" s="1626" t="s">
        <v>167</v>
      </c>
      <c r="E92" s="1627"/>
      <c r="F92" s="946"/>
      <c r="G92" s="886"/>
      <c r="H92" s="952"/>
      <c r="I92" s="1505"/>
      <c r="J92" s="1506"/>
      <c r="K92" s="1505"/>
      <c r="L92" s="1506"/>
      <c r="M92" s="836"/>
    </row>
    <row r="93" spans="1:13" ht="11.25">
      <c r="A93" s="746"/>
      <c r="B93" s="944"/>
      <c r="C93" s="949" t="s">
        <v>168</v>
      </c>
      <c r="D93" s="1626" t="s">
        <v>169</v>
      </c>
      <c r="E93" s="1627"/>
      <c r="F93" s="946"/>
      <c r="G93" s="886"/>
      <c r="H93" s="952"/>
      <c r="I93" s="1505"/>
      <c r="J93" s="1506"/>
      <c r="K93" s="1505"/>
      <c r="L93" s="1506"/>
      <c r="M93" s="836"/>
    </row>
    <row r="94" spans="1:13" ht="11.25">
      <c r="A94" s="746"/>
      <c r="B94" s="944"/>
      <c r="C94" s="953" t="s">
        <v>170</v>
      </c>
      <c r="D94" s="950" t="s">
        <v>171</v>
      </c>
      <c r="E94" s="951"/>
      <c r="F94" s="946"/>
      <c r="G94" s="886"/>
      <c r="H94" s="952"/>
      <c r="I94" s="1505"/>
      <c r="J94" s="1506"/>
      <c r="K94" s="1505"/>
      <c r="L94" s="1506"/>
      <c r="M94" s="836"/>
    </row>
    <row r="95" spans="1:13" ht="11.25">
      <c r="A95" s="746"/>
      <c r="B95" s="944"/>
      <c r="C95" s="949" t="s">
        <v>172</v>
      </c>
      <c r="D95" s="950" t="s">
        <v>173</v>
      </c>
      <c r="E95" s="951"/>
      <c r="F95" s="946"/>
      <c r="G95" s="886"/>
      <c r="H95" s="952">
        <v>1800</v>
      </c>
      <c r="I95" s="1505"/>
      <c r="J95" s="1506"/>
      <c r="K95" s="1505"/>
      <c r="L95" s="1506"/>
      <c r="M95" s="836"/>
    </row>
    <row r="96" spans="1:13" ht="11.25">
      <c r="A96" s="746"/>
      <c r="B96" s="944">
        <v>27</v>
      </c>
      <c r="C96" s="945" t="s">
        <v>52</v>
      </c>
      <c r="D96" s="1628" t="s">
        <v>289</v>
      </c>
      <c r="E96" s="1629"/>
      <c r="F96" s="946"/>
      <c r="G96" s="886">
        <v>0</v>
      </c>
      <c r="H96" s="947">
        <f>H102</f>
        <v>300</v>
      </c>
      <c r="I96" s="1507">
        <f>SUM(I97:J107)</f>
        <v>200</v>
      </c>
      <c r="J96" s="1622"/>
      <c r="K96" s="1507">
        <f>SUM(K97:L107)</f>
        <v>200</v>
      </c>
      <c r="L96" s="1622"/>
      <c r="M96" s="836"/>
    </row>
    <row r="97" spans="1:13" ht="11.25">
      <c r="A97" s="746"/>
      <c r="B97" s="944"/>
      <c r="C97" s="949" t="s">
        <v>174</v>
      </c>
      <c r="D97" s="1626" t="s">
        <v>175</v>
      </c>
      <c r="E97" s="1627"/>
      <c r="F97" s="946"/>
      <c r="G97" s="886"/>
      <c r="H97" s="952"/>
      <c r="I97" s="1505"/>
      <c r="J97" s="1506"/>
      <c r="K97" s="1505"/>
      <c r="L97" s="1506"/>
      <c r="M97" s="836"/>
    </row>
    <row r="98" spans="1:13" ht="11.25">
      <c r="A98" s="746"/>
      <c r="B98" s="944"/>
      <c r="C98" s="949" t="s">
        <v>176</v>
      </c>
      <c r="D98" s="950" t="s">
        <v>177</v>
      </c>
      <c r="E98" s="951"/>
      <c r="F98" s="946"/>
      <c r="G98" s="886"/>
      <c r="H98" s="952"/>
      <c r="I98" s="1505"/>
      <c r="J98" s="1506"/>
      <c r="K98" s="1505"/>
      <c r="L98" s="1506"/>
      <c r="M98" s="836"/>
    </row>
    <row r="99" spans="1:13" ht="11.25">
      <c r="A99" s="746"/>
      <c r="B99" s="944"/>
      <c r="C99" s="949" t="s">
        <v>178</v>
      </c>
      <c r="D99" s="950" t="s">
        <v>179</v>
      </c>
      <c r="E99" s="951"/>
      <c r="F99" s="946"/>
      <c r="G99" s="886"/>
      <c r="H99" s="952"/>
      <c r="I99" s="1505"/>
      <c r="J99" s="1506"/>
      <c r="K99" s="1505"/>
      <c r="L99" s="1506"/>
      <c r="M99" s="836"/>
    </row>
    <row r="100" spans="1:13" ht="11.25">
      <c r="A100" s="746"/>
      <c r="B100" s="944"/>
      <c r="C100" s="949" t="s">
        <v>180</v>
      </c>
      <c r="D100" s="950" t="s">
        <v>181</v>
      </c>
      <c r="E100" s="951"/>
      <c r="F100" s="946"/>
      <c r="G100" s="886"/>
      <c r="H100" s="952"/>
      <c r="I100" s="1505"/>
      <c r="J100" s="1506"/>
      <c r="K100" s="1505"/>
      <c r="L100" s="1506"/>
      <c r="M100" s="836"/>
    </row>
    <row r="101" spans="1:13" ht="11.25">
      <c r="A101" s="746"/>
      <c r="B101" s="944"/>
      <c r="C101" s="949" t="s">
        <v>182</v>
      </c>
      <c r="D101" s="950" t="s">
        <v>183</v>
      </c>
      <c r="E101" s="951"/>
      <c r="F101" s="946"/>
      <c r="G101" s="886"/>
      <c r="H101" s="952"/>
      <c r="I101" s="1505"/>
      <c r="J101" s="1506"/>
      <c r="K101" s="1505"/>
      <c r="L101" s="1506"/>
      <c r="M101" s="836"/>
    </row>
    <row r="102" spans="1:13" ht="11.25">
      <c r="A102" s="746"/>
      <c r="B102" s="944"/>
      <c r="C102" s="949" t="s">
        <v>184</v>
      </c>
      <c r="D102" s="950" t="s">
        <v>185</v>
      </c>
      <c r="E102" s="951"/>
      <c r="F102" s="946"/>
      <c r="G102" s="886"/>
      <c r="H102" s="952">
        <v>300</v>
      </c>
      <c r="I102" s="1505">
        <v>200</v>
      </c>
      <c r="J102" s="1506"/>
      <c r="K102" s="1505">
        <v>200</v>
      </c>
      <c r="L102" s="1506"/>
      <c r="M102" s="836"/>
    </row>
    <row r="103" spans="1:13" ht="11.25">
      <c r="A103" s="746"/>
      <c r="B103" s="944"/>
      <c r="C103" s="949" t="s">
        <v>186</v>
      </c>
      <c r="D103" s="950" t="s">
        <v>187</v>
      </c>
      <c r="E103" s="951" t="s">
        <v>290</v>
      </c>
      <c r="F103" s="946"/>
      <c r="G103" s="886"/>
      <c r="H103" s="952"/>
      <c r="I103" s="1505"/>
      <c r="J103" s="1506"/>
      <c r="K103" s="1505"/>
      <c r="L103" s="1506"/>
      <c r="M103" s="836"/>
    </row>
    <row r="104" spans="1:13" ht="11.25">
      <c r="A104" s="746"/>
      <c r="B104" s="944"/>
      <c r="C104" s="949" t="s">
        <v>188</v>
      </c>
      <c r="D104" s="950" t="s">
        <v>189</v>
      </c>
      <c r="E104" s="951"/>
      <c r="F104" s="946"/>
      <c r="G104" s="886"/>
      <c r="H104" s="952"/>
      <c r="I104" s="1505"/>
      <c r="J104" s="1506"/>
      <c r="K104" s="1505"/>
      <c r="L104" s="1506"/>
      <c r="M104" s="836"/>
    </row>
    <row r="105" spans="1:13" ht="11.25">
      <c r="A105" s="746"/>
      <c r="B105" s="944"/>
      <c r="C105" s="949" t="s">
        <v>190</v>
      </c>
      <c r="D105" s="950" t="s">
        <v>191</v>
      </c>
      <c r="E105" s="951"/>
      <c r="F105" s="946"/>
      <c r="G105" s="886"/>
      <c r="H105" s="952"/>
      <c r="I105" s="1505"/>
      <c r="J105" s="1506"/>
      <c r="K105" s="1505"/>
      <c r="L105" s="1506"/>
      <c r="M105" s="836"/>
    </row>
    <row r="106" spans="1:13" ht="11.25">
      <c r="A106" s="746"/>
      <c r="B106" s="944"/>
      <c r="C106" s="949" t="s">
        <v>192</v>
      </c>
      <c r="D106" s="1626" t="s">
        <v>193</v>
      </c>
      <c r="E106" s="1627"/>
      <c r="F106" s="946"/>
      <c r="G106" s="886"/>
      <c r="H106" s="952"/>
      <c r="I106" s="1505"/>
      <c r="J106" s="1506"/>
      <c r="K106" s="1505"/>
      <c r="L106" s="1506"/>
      <c r="M106" s="836"/>
    </row>
    <row r="107" spans="1:13" ht="11.25">
      <c r="A107" s="746"/>
      <c r="B107" s="944"/>
      <c r="C107" s="949" t="s">
        <v>194</v>
      </c>
      <c r="D107" s="950" t="s">
        <v>195</v>
      </c>
      <c r="E107" s="951"/>
      <c r="F107" s="946"/>
      <c r="G107" s="886"/>
      <c r="H107" s="952"/>
      <c r="I107" s="1505"/>
      <c r="J107" s="1506"/>
      <c r="K107" s="1505"/>
      <c r="L107" s="1506"/>
      <c r="M107" s="836"/>
    </row>
    <row r="108" spans="1:13" ht="11.25">
      <c r="A108" s="746"/>
      <c r="B108" s="944">
        <v>28</v>
      </c>
      <c r="C108" s="945" t="s">
        <v>53</v>
      </c>
      <c r="D108" s="1628" t="s">
        <v>196</v>
      </c>
      <c r="E108" s="1629"/>
      <c r="F108" s="946"/>
      <c r="G108" s="886">
        <v>0</v>
      </c>
      <c r="H108" s="947">
        <f>H109</f>
        <v>200</v>
      </c>
      <c r="I108" s="1507">
        <f>SUM(I109:J116)</f>
        <v>1400</v>
      </c>
      <c r="J108" s="1622"/>
      <c r="K108" s="1507">
        <f>SUM(K109:L116)</f>
        <v>1400</v>
      </c>
      <c r="L108" s="1622"/>
      <c r="M108" s="836"/>
    </row>
    <row r="109" spans="1:13" ht="11.25">
      <c r="A109" s="746"/>
      <c r="B109" s="944"/>
      <c r="C109" s="949" t="s">
        <v>133</v>
      </c>
      <c r="D109" s="1626" t="s">
        <v>139</v>
      </c>
      <c r="E109" s="1627"/>
      <c r="F109" s="946"/>
      <c r="G109" s="886"/>
      <c r="H109" s="952">
        <v>200</v>
      </c>
      <c r="I109" s="1505"/>
      <c r="J109" s="1506"/>
      <c r="K109" s="1505"/>
      <c r="L109" s="1506"/>
      <c r="M109" s="836"/>
    </row>
    <row r="110" spans="1:13" ht="11.25">
      <c r="A110" s="746"/>
      <c r="B110" s="944"/>
      <c r="C110" s="949" t="s">
        <v>134</v>
      </c>
      <c r="D110" s="1626" t="s">
        <v>197</v>
      </c>
      <c r="E110" s="1627"/>
      <c r="F110" s="946"/>
      <c r="G110" s="886"/>
      <c r="H110" s="952"/>
      <c r="I110" s="1505"/>
      <c r="J110" s="1506"/>
      <c r="K110" s="1505"/>
      <c r="L110" s="1506"/>
      <c r="M110" s="836"/>
    </row>
    <row r="111" spans="1:13" ht="11.25">
      <c r="A111" s="746"/>
      <c r="B111" s="944"/>
      <c r="C111" s="949" t="s">
        <v>135</v>
      </c>
      <c r="D111" s="1626" t="s">
        <v>140</v>
      </c>
      <c r="E111" s="1627"/>
      <c r="F111" s="946"/>
      <c r="G111" s="886"/>
      <c r="H111" s="952"/>
      <c r="I111" s="1505"/>
      <c r="J111" s="1506"/>
      <c r="K111" s="1505"/>
      <c r="L111" s="1506"/>
      <c r="M111" s="836"/>
    </row>
    <row r="112" spans="1:13" ht="11.25">
      <c r="A112" s="746"/>
      <c r="B112" s="944"/>
      <c r="C112" s="949" t="s">
        <v>198</v>
      </c>
      <c r="D112" s="950" t="s">
        <v>199</v>
      </c>
      <c r="E112" s="951"/>
      <c r="F112" s="946"/>
      <c r="G112" s="886"/>
      <c r="H112" s="952">
        <v>0</v>
      </c>
      <c r="I112" s="1505">
        <v>200</v>
      </c>
      <c r="J112" s="1506"/>
      <c r="K112" s="1505">
        <v>200</v>
      </c>
      <c r="L112" s="1506"/>
      <c r="M112" s="836"/>
    </row>
    <row r="113" spans="1:13" ht="11.25">
      <c r="A113" s="746"/>
      <c r="B113" s="944"/>
      <c r="C113" s="949" t="s">
        <v>200</v>
      </c>
      <c r="D113" s="1626" t="s">
        <v>141</v>
      </c>
      <c r="E113" s="1627"/>
      <c r="F113" s="946"/>
      <c r="G113" s="886"/>
      <c r="H113" s="952">
        <v>0</v>
      </c>
      <c r="I113" s="1505">
        <v>1200</v>
      </c>
      <c r="J113" s="1506"/>
      <c r="K113" s="1505">
        <v>1200</v>
      </c>
      <c r="L113" s="1506"/>
      <c r="M113" s="836"/>
    </row>
    <row r="114" spans="1:13" ht="11.25">
      <c r="A114" s="746"/>
      <c r="B114" s="944"/>
      <c r="C114" s="949" t="s">
        <v>136</v>
      </c>
      <c r="D114" s="1626" t="s">
        <v>201</v>
      </c>
      <c r="E114" s="1627"/>
      <c r="F114" s="946"/>
      <c r="G114" s="886"/>
      <c r="H114" s="952"/>
      <c r="I114" s="1505"/>
      <c r="J114" s="1506"/>
      <c r="K114" s="1505"/>
      <c r="L114" s="1506"/>
      <c r="M114" s="836"/>
    </row>
    <row r="115" spans="1:13" ht="11.25">
      <c r="A115" s="746"/>
      <c r="B115" s="944"/>
      <c r="C115" s="949" t="s">
        <v>137</v>
      </c>
      <c r="D115" s="1626" t="s">
        <v>202</v>
      </c>
      <c r="E115" s="1627"/>
      <c r="F115" s="946"/>
      <c r="G115" s="886"/>
      <c r="H115" s="952"/>
      <c r="I115" s="1505"/>
      <c r="J115" s="1506"/>
      <c r="K115" s="1505"/>
      <c r="L115" s="1506"/>
      <c r="M115" s="836"/>
    </row>
    <row r="116" spans="1:13" ht="11.25">
      <c r="A116" s="746"/>
      <c r="B116" s="944"/>
      <c r="C116" s="949" t="s">
        <v>138</v>
      </c>
      <c r="D116" s="1626" t="s">
        <v>203</v>
      </c>
      <c r="E116" s="1627"/>
      <c r="F116" s="946"/>
      <c r="G116" s="886"/>
      <c r="H116" s="952"/>
      <c r="I116" s="1505"/>
      <c r="J116" s="1506"/>
      <c r="K116" s="1505"/>
      <c r="L116" s="1506"/>
      <c r="M116" s="836"/>
    </row>
    <row r="117" spans="1:13" ht="11.25">
      <c r="A117" s="746"/>
      <c r="B117" s="944">
        <v>29</v>
      </c>
      <c r="C117" s="945" t="s">
        <v>54</v>
      </c>
      <c r="D117" s="1628" t="s">
        <v>142</v>
      </c>
      <c r="E117" s="1629"/>
      <c r="F117" s="946"/>
      <c r="G117" s="886">
        <v>0</v>
      </c>
      <c r="H117" s="947"/>
      <c r="I117" s="1507">
        <f>SUM(I118:J125)</f>
        <v>2650</v>
      </c>
      <c r="J117" s="1622"/>
      <c r="K117" s="1507">
        <f>SUM(K118:L125)</f>
        <v>2650</v>
      </c>
      <c r="L117" s="1622"/>
      <c r="M117" s="836"/>
    </row>
    <row r="118" spans="1:13" ht="11.25">
      <c r="A118" s="746"/>
      <c r="B118" s="954"/>
      <c r="C118" s="949" t="s">
        <v>204</v>
      </c>
      <c r="D118" s="950" t="s">
        <v>205</v>
      </c>
      <c r="E118" s="951"/>
      <c r="F118" s="946"/>
      <c r="G118" s="886"/>
      <c r="H118" s="952"/>
      <c r="I118" s="1505">
        <v>300</v>
      </c>
      <c r="J118" s="1506"/>
      <c r="K118" s="1505">
        <v>300</v>
      </c>
      <c r="L118" s="1506"/>
      <c r="M118" s="836"/>
    </row>
    <row r="119" spans="1:13" ht="11.25">
      <c r="A119" s="746"/>
      <c r="B119" s="944"/>
      <c r="C119" s="949" t="s">
        <v>206</v>
      </c>
      <c r="D119" s="1626" t="s">
        <v>143</v>
      </c>
      <c r="E119" s="1627"/>
      <c r="F119" s="946"/>
      <c r="G119" s="886"/>
      <c r="H119" s="952"/>
      <c r="I119" s="1505">
        <v>1000</v>
      </c>
      <c r="J119" s="1506"/>
      <c r="K119" s="1505">
        <v>1000</v>
      </c>
      <c r="L119" s="1506"/>
      <c r="M119" s="836"/>
    </row>
    <row r="120" spans="1:13" ht="11.25">
      <c r="A120" s="746"/>
      <c r="B120" s="944"/>
      <c r="C120" s="949" t="s">
        <v>207</v>
      </c>
      <c r="D120" s="1626" t="s">
        <v>208</v>
      </c>
      <c r="E120" s="1627"/>
      <c r="F120" s="946"/>
      <c r="G120" s="886"/>
      <c r="H120" s="952"/>
      <c r="I120" s="1505"/>
      <c r="J120" s="1506"/>
      <c r="K120" s="1505"/>
      <c r="L120" s="1506"/>
      <c r="M120" s="836"/>
    </row>
    <row r="121" spans="1:13" ht="11.25">
      <c r="A121" s="746"/>
      <c r="B121" s="944"/>
      <c r="C121" s="949" t="s">
        <v>209</v>
      </c>
      <c r="D121" s="1626" t="s">
        <v>144</v>
      </c>
      <c r="E121" s="1627"/>
      <c r="F121" s="946"/>
      <c r="G121" s="886"/>
      <c r="H121" s="952"/>
      <c r="I121" s="1505"/>
      <c r="J121" s="1506"/>
      <c r="K121" s="1505"/>
      <c r="L121" s="1506"/>
      <c r="M121" s="836"/>
    </row>
    <row r="122" spans="1:13" ht="11.25">
      <c r="A122" s="746"/>
      <c r="B122" s="944"/>
      <c r="C122" s="949" t="s">
        <v>210</v>
      </c>
      <c r="D122" s="1626" t="s">
        <v>145</v>
      </c>
      <c r="E122" s="1627"/>
      <c r="F122" s="946"/>
      <c r="G122" s="886"/>
      <c r="H122" s="955"/>
      <c r="I122" s="1505">
        <v>200</v>
      </c>
      <c r="J122" s="1506"/>
      <c r="K122" s="1505">
        <v>200</v>
      </c>
      <c r="L122" s="1506"/>
      <c r="M122" s="836"/>
    </row>
    <row r="123" spans="1:13" ht="11.25">
      <c r="A123" s="746"/>
      <c r="B123" s="944"/>
      <c r="C123" s="949" t="s">
        <v>211</v>
      </c>
      <c r="D123" s="1626" t="s">
        <v>146</v>
      </c>
      <c r="E123" s="1627"/>
      <c r="F123" s="946"/>
      <c r="G123" s="886"/>
      <c r="H123" s="952"/>
      <c r="I123" s="1505">
        <v>800</v>
      </c>
      <c r="J123" s="1506"/>
      <c r="K123" s="1505">
        <v>800</v>
      </c>
      <c r="L123" s="1506"/>
      <c r="M123" s="836"/>
    </row>
    <row r="124" spans="1:13" ht="11.25">
      <c r="A124" s="746"/>
      <c r="B124" s="944"/>
      <c r="C124" s="949" t="s">
        <v>212</v>
      </c>
      <c r="D124" s="1626" t="s">
        <v>147</v>
      </c>
      <c r="E124" s="1627"/>
      <c r="F124" s="956"/>
      <c r="G124" s="886"/>
      <c r="H124" s="952"/>
      <c r="I124" s="1505">
        <v>150</v>
      </c>
      <c r="J124" s="1506"/>
      <c r="K124" s="1505">
        <v>150</v>
      </c>
      <c r="L124" s="1506"/>
      <c r="M124" s="836"/>
    </row>
    <row r="125" spans="1:13" ht="11.25">
      <c r="A125" s="746"/>
      <c r="B125" s="944"/>
      <c r="C125" s="957" t="s">
        <v>213</v>
      </c>
      <c r="D125" s="958" t="s">
        <v>214</v>
      </c>
      <c r="E125" s="959"/>
      <c r="F125" s="960"/>
      <c r="G125" s="961"/>
      <c r="H125" s="952"/>
      <c r="I125" s="1505">
        <v>200</v>
      </c>
      <c r="J125" s="1506"/>
      <c r="K125" s="1505">
        <v>200</v>
      </c>
      <c r="L125" s="1506"/>
      <c r="M125" s="836"/>
    </row>
    <row r="126" spans="1:13" ht="11.25">
      <c r="A126" s="746"/>
      <c r="B126" s="944"/>
      <c r="C126" s="957" t="s">
        <v>297</v>
      </c>
      <c r="D126" s="962" t="s">
        <v>301</v>
      </c>
      <c r="E126" s="959"/>
      <c r="F126" s="960"/>
      <c r="G126" s="961"/>
      <c r="H126" s="947">
        <v>0</v>
      </c>
      <c r="I126" s="678"/>
      <c r="J126" s="948">
        <f>SUM(I127:J131)</f>
        <v>1000</v>
      </c>
      <c r="K126" s="680"/>
      <c r="L126" s="948">
        <f>SUM(K127:L131)</f>
        <v>1000</v>
      </c>
      <c r="M126" s="836"/>
    </row>
    <row r="127" spans="1:13" ht="11.25">
      <c r="A127" s="746"/>
      <c r="B127" s="944"/>
      <c r="C127" s="957" t="s">
        <v>297</v>
      </c>
      <c r="D127" s="958" t="s">
        <v>300</v>
      </c>
      <c r="E127" s="959"/>
      <c r="F127" s="960"/>
      <c r="G127" s="961"/>
      <c r="H127" s="952">
        <v>0</v>
      </c>
      <c r="I127" s="678"/>
      <c r="J127" s="679">
        <v>1000</v>
      </c>
      <c r="K127" s="678"/>
      <c r="L127" s="679">
        <v>1000</v>
      </c>
      <c r="M127" s="836"/>
    </row>
    <row r="128" spans="1:13" ht="11.25">
      <c r="A128" s="746"/>
      <c r="B128" s="944">
        <v>30</v>
      </c>
      <c r="C128" s="945" t="s">
        <v>55</v>
      </c>
      <c r="D128" s="1628" t="s">
        <v>215</v>
      </c>
      <c r="E128" s="1629"/>
      <c r="F128" s="963"/>
      <c r="G128" s="886">
        <v>0</v>
      </c>
      <c r="H128" s="952">
        <v>0</v>
      </c>
      <c r="I128" s="1505">
        <v>0</v>
      </c>
      <c r="J128" s="1506"/>
      <c r="K128" s="1505">
        <v>0</v>
      </c>
      <c r="L128" s="1506"/>
      <c r="M128" s="836"/>
    </row>
    <row r="129" spans="1:13" ht="11.25">
      <c r="A129" s="746"/>
      <c r="B129" s="944"/>
      <c r="C129" s="949" t="s">
        <v>148</v>
      </c>
      <c r="D129" s="1626" t="s">
        <v>216</v>
      </c>
      <c r="E129" s="1627"/>
      <c r="F129" s="946"/>
      <c r="G129" s="886"/>
      <c r="H129" s="952"/>
      <c r="I129" s="1505"/>
      <c r="J129" s="1506"/>
      <c r="K129" s="1505"/>
      <c r="L129" s="1506"/>
      <c r="M129" s="836"/>
    </row>
    <row r="130" spans="1:13" ht="11.25">
      <c r="A130" s="746"/>
      <c r="B130" s="944"/>
      <c r="C130" s="949" t="s">
        <v>149</v>
      </c>
      <c r="D130" s="1626" t="s">
        <v>217</v>
      </c>
      <c r="E130" s="1627"/>
      <c r="F130" s="946"/>
      <c r="G130" s="886"/>
      <c r="H130" s="952"/>
      <c r="I130" s="1505"/>
      <c r="J130" s="1506"/>
      <c r="K130" s="1505"/>
      <c r="L130" s="1506"/>
      <c r="M130" s="836"/>
    </row>
    <row r="131" spans="1:13" ht="11.25">
      <c r="A131" s="746"/>
      <c r="B131" s="944"/>
      <c r="C131" s="945" t="s">
        <v>219</v>
      </c>
      <c r="D131" s="1628" t="s">
        <v>218</v>
      </c>
      <c r="E131" s="1629"/>
      <c r="F131" s="964"/>
      <c r="G131" s="965"/>
      <c r="H131" s="947"/>
      <c r="I131" s="1507"/>
      <c r="J131" s="1622"/>
      <c r="K131" s="1507"/>
      <c r="L131" s="1622"/>
      <c r="M131" s="836"/>
    </row>
    <row r="132" spans="1:13" ht="11.25">
      <c r="A132" s="746"/>
      <c r="B132" s="944">
        <v>32</v>
      </c>
      <c r="C132" s="945" t="s">
        <v>56</v>
      </c>
      <c r="D132" s="1628" t="s">
        <v>150</v>
      </c>
      <c r="E132" s="1629"/>
      <c r="F132" s="946"/>
      <c r="G132" s="886">
        <v>0</v>
      </c>
      <c r="H132" s="947">
        <v>0</v>
      </c>
      <c r="I132" s="1507">
        <f>SUM(I133:J144)</f>
        <v>800</v>
      </c>
      <c r="J132" s="1622"/>
      <c r="K132" s="1507">
        <f>SUM(K133:L144)</f>
        <v>800</v>
      </c>
      <c r="L132" s="1622"/>
      <c r="M132" s="836"/>
    </row>
    <row r="133" spans="1:13" ht="11.25">
      <c r="A133" s="746"/>
      <c r="B133" s="944"/>
      <c r="C133" s="949" t="s">
        <v>151</v>
      </c>
      <c r="D133" s="1626" t="s">
        <v>153</v>
      </c>
      <c r="E133" s="1627"/>
      <c r="F133" s="946"/>
      <c r="G133" s="886"/>
      <c r="H133" s="952">
        <v>0</v>
      </c>
      <c r="I133" s="1505">
        <v>800</v>
      </c>
      <c r="J133" s="1506"/>
      <c r="K133" s="1505">
        <v>800</v>
      </c>
      <c r="L133" s="1506"/>
      <c r="M133" s="836"/>
    </row>
    <row r="134" spans="1:13" ht="11.25">
      <c r="A134" s="746"/>
      <c r="B134" s="944"/>
      <c r="C134" s="949" t="s">
        <v>220</v>
      </c>
      <c r="D134" s="1626" t="s">
        <v>221</v>
      </c>
      <c r="E134" s="1627"/>
      <c r="F134" s="946"/>
      <c r="G134" s="886"/>
      <c r="H134" s="952"/>
      <c r="I134" s="1505"/>
      <c r="J134" s="1506"/>
      <c r="K134" s="1505"/>
      <c r="L134" s="1506"/>
      <c r="M134" s="836"/>
    </row>
    <row r="135" spans="1:13" ht="11.25">
      <c r="A135" s="746"/>
      <c r="B135" s="944"/>
      <c r="C135" s="949" t="s">
        <v>222</v>
      </c>
      <c r="D135" s="1626" t="s">
        <v>223</v>
      </c>
      <c r="E135" s="1627"/>
      <c r="F135" s="946"/>
      <c r="G135" s="886"/>
      <c r="H135" s="952"/>
      <c r="I135" s="1505"/>
      <c r="J135" s="1506"/>
      <c r="K135" s="1505"/>
      <c r="L135" s="1506"/>
      <c r="M135" s="836"/>
    </row>
    <row r="136" spans="1:13" ht="11.25">
      <c r="A136" s="746"/>
      <c r="B136" s="944"/>
      <c r="C136" s="949" t="s">
        <v>224</v>
      </c>
      <c r="D136" s="1633" t="s">
        <v>225</v>
      </c>
      <c r="E136" s="1634"/>
      <c r="F136" s="966"/>
      <c r="G136" s="886"/>
      <c r="H136" s="952"/>
      <c r="I136" s="1505"/>
      <c r="J136" s="1506"/>
      <c r="K136" s="1505"/>
      <c r="L136" s="1506"/>
      <c r="M136" s="836"/>
    </row>
    <row r="137" spans="1:13" ht="11.25">
      <c r="A137" s="746"/>
      <c r="B137" s="944"/>
      <c r="C137" s="949" t="s">
        <v>226</v>
      </c>
      <c r="D137" s="1635" t="s">
        <v>227</v>
      </c>
      <c r="E137" s="1635"/>
      <c r="F137" s="966"/>
      <c r="G137" s="886"/>
      <c r="H137" s="967"/>
      <c r="I137" s="1624"/>
      <c r="J137" s="1625"/>
      <c r="K137" s="1624"/>
      <c r="L137" s="1625"/>
      <c r="M137" s="836"/>
    </row>
    <row r="138" spans="1:13" ht="11.25">
      <c r="A138" s="968"/>
      <c r="B138" s="944"/>
      <c r="C138" s="945" t="s">
        <v>69</v>
      </c>
      <c r="D138" s="1628" t="s">
        <v>228</v>
      </c>
      <c r="E138" s="1629"/>
      <c r="F138" s="964"/>
      <c r="G138" s="969">
        <v>0</v>
      </c>
      <c r="H138" s="970">
        <v>0</v>
      </c>
      <c r="I138" s="1630"/>
      <c r="J138" s="1622"/>
      <c r="K138" s="1630"/>
      <c r="L138" s="1622"/>
      <c r="M138" s="971"/>
    </row>
    <row r="139" spans="1:13" ht="11.25">
      <c r="A139" s="746"/>
      <c r="B139" s="944"/>
      <c r="C139" s="949" t="s">
        <v>152</v>
      </c>
      <c r="D139" s="1626" t="s">
        <v>229</v>
      </c>
      <c r="E139" s="1627"/>
      <c r="F139" s="946"/>
      <c r="G139" s="972"/>
      <c r="H139" s="973"/>
      <c r="I139" s="1631"/>
      <c r="J139" s="1632"/>
      <c r="K139" s="1631"/>
      <c r="L139" s="1632"/>
      <c r="M139" s="836"/>
    </row>
    <row r="140" spans="1:13" ht="11.25">
      <c r="A140" s="746"/>
      <c r="B140" s="944"/>
      <c r="C140" s="949" t="s">
        <v>230</v>
      </c>
      <c r="D140" s="1626" t="s">
        <v>231</v>
      </c>
      <c r="E140" s="1627"/>
      <c r="F140" s="946"/>
      <c r="G140" s="886"/>
      <c r="H140" s="943"/>
      <c r="I140" s="1505"/>
      <c r="J140" s="1506"/>
      <c r="K140" s="1505"/>
      <c r="L140" s="1506"/>
      <c r="M140" s="836"/>
    </row>
    <row r="141" spans="1:13" ht="11.25">
      <c r="A141" s="746"/>
      <c r="B141" s="944"/>
      <c r="C141" s="949" t="s">
        <v>232</v>
      </c>
      <c r="D141" s="950" t="s">
        <v>233</v>
      </c>
      <c r="E141" s="951"/>
      <c r="F141" s="946"/>
      <c r="G141" s="886"/>
      <c r="H141" s="952"/>
      <c r="I141" s="1505"/>
      <c r="J141" s="1506"/>
      <c r="K141" s="1505"/>
      <c r="L141" s="1506"/>
      <c r="M141" s="836"/>
    </row>
    <row r="142" spans="1:13" ht="11.25">
      <c r="A142" s="746"/>
      <c r="B142" s="944"/>
      <c r="C142" s="949" t="s">
        <v>234</v>
      </c>
      <c r="D142" s="950" t="s">
        <v>235</v>
      </c>
      <c r="E142" s="951"/>
      <c r="F142" s="946"/>
      <c r="G142" s="886"/>
      <c r="H142" s="952"/>
      <c r="I142" s="1505"/>
      <c r="J142" s="1506"/>
      <c r="K142" s="1505"/>
      <c r="L142" s="1506"/>
      <c r="M142" s="836"/>
    </row>
    <row r="143" spans="1:13" ht="11.25">
      <c r="A143" s="746"/>
      <c r="B143" s="944"/>
      <c r="C143" s="957" t="s">
        <v>236</v>
      </c>
      <c r="D143" s="1623" t="s">
        <v>154</v>
      </c>
      <c r="E143" s="1623"/>
      <c r="F143" s="960"/>
      <c r="G143" s="974"/>
      <c r="H143" s="975"/>
      <c r="I143" s="1624"/>
      <c r="J143" s="1625"/>
      <c r="K143" s="1624"/>
      <c r="L143" s="1625"/>
      <c r="M143" s="747"/>
    </row>
    <row r="144" spans="1:13" ht="11.25">
      <c r="A144" s="746"/>
      <c r="B144" s="944"/>
      <c r="C144" s="904" t="s">
        <v>237</v>
      </c>
      <c r="D144" s="693" t="s">
        <v>238</v>
      </c>
      <c r="E144" s="976"/>
      <c r="F144" s="960"/>
      <c r="G144" s="974"/>
      <c r="H144" s="977"/>
      <c r="I144" s="1505"/>
      <c r="J144" s="1506"/>
      <c r="K144" s="1505"/>
      <c r="L144" s="1506"/>
      <c r="M144" s="747"/>
    </row>
    <row r="145" spans="1:13" ht="11.25">
      <c r="A145" s="968"/>
      <c r="B145" s="978"/>
      <c r="C145" s="979" t="s">
        <v>70</v>
      </c>
      <c r="D145" s="980" t="s">
        <v>262</v>
      </c>
      <c r="E145" s="981"/>
      <c r="F145" s="964"/>
      <c r="G145" s="965">
        <v>0</v>
      </c>
      <c r="H145" s="947">
        <v>0</v>
      </c>
      <c r="I145" s="1507">
        <f>SUM(I146:J148)</f>
        <v>0</v>
      </c>
      <c r="J145" s="1622"/>
      <c r="K145" s="1507">
        <v>0</v>
      </c>
      <c r="L145" s="1622"/>
      <c r="M145" s="982"/>
    </row>
    <row r="146" spans="1:13" ht="11.25">
      <c r="A146" s="746"/>
      <c r="B146" s="978"/>
      <c r="C146" s="983" t="s">
        <v>239</v>
      </c>
      <c r="D146" s="984" t="s">
        <v>240</v>
      </c>
      <c r="E146" s="959"/>
      <c r="F146" s="946"/>
      <c r="G146" s="886"/>
      <c r="H146" s="952"/>
      <c r="I146" s="1505"/>
      <c r="J146" s="1506"/>
      <c r="K146" s="1505"/>
      <c r="L146" s="1506"/>
      <c r="M146" s="747"/>
    </row>
    <row r="147" spans="1:13" ht="11.25">
      <c r="A147" s="746"/>
      <c r="B147" s="978"/>
      <c r="C147" s="983" t="s">
        <v>241</v>
      </c>
      <c r="D147" s="984" t="s">
        <v>242</v>
      </c>
      <c r="E147" s="959"/>
      <c r="F147" s="946"/>
      <c r="G147" s="886"/>
      <c r="H147" s="952"/>
      <c r="I147" s="1505"/>
      <c r="J147" s="1506"/>
      <c r="K147" s="1505"/>
      <c r="L147" s="1506"/>
      <c r="M147" s="747"/>
    </row>
    <row r="148" spans="1:13" ht="12" thickBot="1">
      <c r="A148" s="746"/>
      <c r="B148" s="985"/>
      <c r="C148" s="986" t="s">
        <v>243</v>
      </c>
      <c r="D148" s="987" t="s">
        <v>244</v>
      </c>
      <c r="E148" s="976"/>
      <c r="F148" s="956"/>
      <c r="G148" s="881"/>
      <c r="H148" s="988"/>
      <c r="I148" s="1618"/>
      <c r="J148" s="1619"/>
      <c r="K148" s="1618"/>
      <c r="L148" s="1619"/>
      <c r="M148" s="747"/>
    </row>
    <row r="149" spans="1:13" ht="12" thickBot="1">
      <c r="A149" s="746"/>
      <c r="B149" s="846">
        <v>33</v>
      </c>
      <c r="C149" s="989" t="s">
        <v>57</v>
      </c>
      <c r="D149" s="990" t="s">
        <v>58</v>
      </c>
      <c r="E149" s="892"/>
      <c r="F149" s="893"/>
      <c r="G149" s="875">
        <v>0</v>
      </c>
      <c r="H149" s="991">
        <f>SUM(H150:H155)</f>
        <v>8000</v>
      </c>
      <c r="I149" s="1620">
        <f>SUM(I150:J155)</f>
        <v>10500</v>
      </c>
      <c r="J149" s="1621"/>
      <c r="K149" s="1620">
        <f>SUM(K150:L155)</f>
        <v>10500</v>
      </c>
      <c r="L149" s="1621"/>
      <c r="M149" s="747"/>
    </row>
    <row r="150" spans="1:13" ht="11.25">
      <c r="A150" s="748"/>
      <c r="B150" s="992">
        <v>34</v>
      </c>
      <c r="C150" s="993" t="s">
        <v>92</v>
      </c>
      <c r="D150" s="994" t="s">
        <v>122</v>
      </c>
      <c r="E150" s="995"/>
      <c r="F150" s="996"/>
      <c r="G150" s="997"/>
      <c r="H150" s="943">
        <v>6718</v>
      </c>
      <c r="I150" s="1616">
        <v>9000</v>
      </c>
      <c r="J150" s="1617"/>
      <c r="K150" s="1616">
        <v>9000</v>
      </c>
      <c r="L150" s="1617"/>
      <c r="M150" s="750"/>
    </row>
    <row r="151" spans="1:13" ht="11.25">
      <c r="A151" s="748"/>
      <c r="B151" s="998">
        <v>35</v>
      </c>
      <c r="C151" s="999" t="s">
        <v>93</v>
      </c>
      <c r="D151" s="1612" t="s">
        <v>97</v>
      </c>
      <c r="E151" s="1613"/>
      <c r="F151" s="1000"/>
      <c r="G151" s="1001"/>
      <c r="H151" s="952">
        <v>600</v>
      </c>
      <c r="I151" s="1614">
        <v>700</v>
      </c>
      <c r="J151" s="1615"/>
      <c r="K151" s="1614">
        <v>700</v>
      </c>
      <c r="L151" s="1615"/>
      <c r="M151" s="750"/>
    </row>
    <row r="152" spans="1:13" ht="11.25">
      <c r="A152" s="748"/>
      <c r="B152" s="998">
        <v>36</v>
      </c>
      <c r="C152" s="999" t="s">
        <v>94</v>
      </c>
      <c r="D152" s="1612" t="s">
        <v>98</v>
      </c>
      <c r="E152" s="1613"/>
      <c r="F152" s="1000"/>
      <c r="G152" s="1001"/>
      <c r="H152" s="952">
        <v>400</v>
      </c>
      <c r="I152" s="1614">
        <v>300</v>
      </c>
      <c r="J152" s="1615"/>
      <c r="K152" s="1614">
        <v>300</v>
      </c>
      <c r="L152" s="1615"/>
      <c r="M152" s="750"/>
    </row>
    <row r="153" spans="1:13" ht="11.25">
      <c r="A153" s="748"/>
      <c r="B153" s="998">
        <v>37</v>
      </c>
      <c r="C153" s="999" t="s">
        <v>95</v>
      </c>
      <c r="D153" s="1612" t="s">
        <v>96</v>
      </c>
      <c r="E153" s="1613"/>
      <c r="F153" s="1000"/>
      <c r="G153" s="1001"/>
      <c r="H153" s="952"/>
      <c r="I153" s="1614"/>
      <c r="J153" s="1615"/>
      <c r="K153" s="1614"/>
      <c r="L153" s="1615"/>
      <c r="M153" s="750"/>
    </row>
    <row r="154" spans="1:13" ht="11.25">
      <c r="A154" s="748"/>
      <c r="B154" s="998"/>
      <c r="C154" s="1002" t="s">
        <v>160</v>
      </c>
      <c r="D154" s="1612" t="s">
        <v>161</v>
      </c>
      <c r="E154" s="1613"/>
      <c r="F154" s="1000"/>
      <c r="G154" s="1001"/>
      <c r="H154" s="952">
        <v>282</v>
      </c>
      <c r="I154" s="1614">
        <v>500</v>
      </c>
      <c r="J154" s="1615"/>
      <c r="K154" s="1614">
        <v>500</v>
      </c>
      <c r="L154" s="1615"/>
      <c r="M154" s="750"/>
    </row>
    <row r="155" spans="1:13" ht="11.25">
      <c r="A155" s="748"/>
      <c r="B155" s="998"/>
      <c r="C155" s="1002" t="s">
        <v>162</v>
      </c>
      <c r="D155" s="1612" t="s">
        <v>163</v>
      </c>
      <c r="E155" s="1613"/>
      <c r="F155" s="1000"/>
      <c r="G155" s="1001"/>
      <c r="H155" s="952"/>
      <c r="I155" s="1614"/>
      <c r="J155" s="1615"/>
      <c r="K155" s="1614"/>
      <c r="L155" s="1615"/>
      <c r="M155" s="750"/>
    </row>
    <row r="156" spans="1:13" ht="11.25">
      <c r="A156" s="746"/>
      <c r="B156" s="1003"/>
      <c r="C156" s="1004"/>
      <c r="D156" s="1005"/>
      <c r="E156" s="1006"/>
      <c r="F156" s="1007"/>
      <c r="G156" s="1008"/>
      <c r="H156" s="1009"/>
      <c r="I156" s="1608"/>
      <c r="J156" s="1609"/>
      <c r="K156" s="1608"/>
      <c r="L156" s="1609"/>
      <c r="M156" s="747"/>
    </row>
    <row r="157" spans="1:13" ht="11.25">
      <c r="A157" s="699"/>
      <c r="B157" s="1010">
        <v>38</v>
      </c>
      <c r="C157" s="1011" t="s">
        <v>59</v>
      </c>
      <c r="D157" s="1012" t="s">
        <v>60</v>
      </c>
      <c r="E157" s="1013"/>
      <c r="F157" s="1014"/>
      <c r="G157" s="1015">
        <v>0</v>
      </c>
      <c r="H157" s="1016">
        <v>0</v>
      </c>
      <c r="I157" s="1610">
        <v>0</v>
      </c>
      <c r="J157" s="1611"/>
      <c r="K157" s="1610">
        <v>0</v>
      </c>
      <c r="L157" s="1611"/>
      <c r="M157" s="700"/>
    </row>
    <row r="158" spans="1:13" ht="11.25">
      <c r="A158" s="699"/>
      <c r="B158" s="1017">
        <v>39</v>
      </c>
      <c r="C158" s="1018" t="s">
        <v>73</v>
      </c>
      <c r="D158" s="1019" t="s">
        <v>71</v>
      </c>
      <c r="E158" s="1020"/>
      <c r="F158" s="1021"/>
      <c r="G158" s="1022"/>
      <c r="H158" s="1023"/>
      <c r="I158" s="1601"/>
      <c r="J158" s="1602"/>
      <c r="K158" s="1601"/>
      <c r="L158" s="1602"/>
      <c r="M158" s="700"/>
    </row>
    <row r="159" spans="1:13" ht="11.25">
      <c r="A159" s="699"/>
      <c r="B159" s="1017">
        <v>40</v>
      </c>
      <c r="C159" s="1018" t="s">
        <v>74</v>
      </c>
      <c r="D159" s="1019" t="s">
        <v>72</v>
      </c>
      <c r="E159" s="1020"/>
      <c r="F159" s="1021"/>
      <c r="G159" s="1022"/>
      <c r="H159" s="1024"/>
      <c r="I159" s="1601"/>
      <c r="J159" s="1602"/>
      <c r="K159" s="1601"/>
      <c r="L159" s="1602"/>
      <c r="M159" s="700"/>
    </row>
    <row r="160" spans="1:13" ht="11.25">
      <c r="A160" s="699"/>
      <c r="B160" s="1017">
        <v>41</v>
      </c>
      <c r="C160" s="1018" t="s">
        <v>75</v>
      </c>
      <c r="D160" s="1019" t="s">
        <v>77</v>
      </c>
      <c r="E160" s="1020"/>
      <c r="F160" s="1021"/>
      <c r="G160" s="1022"/>
      <c r="H160" s="1024"/>
      <c r="I160" s="1601"/>
      <c r="J160" s="1602"/>
      <c r="K160" s="1601"/>
      <c r="L160" s="1602"/>
      <c r="M160" s="700"/>
    </row>
    <row r="161" spans="1:13" ht="11.25">
      <c r="A161" s="699"/>
      <c r="B161" s="1017">
        <v>42</v>
      </c>
      <c r="C161" s="1018" t="s">
        <v>76</v>
      </c>
      <c r="D161" s="1019" t="s">
        <v>78</v>
      </c>
      <c r="E161" s="1020"/>
      <c r="F161" s="1021"/>
      <c r="G161" s="1022"/>
      <c r="H161" s="1024"/>
      <c r="I161" s="1601"/>
      <c r="J161" s="1602"/>
      <c r="K161" s="1601"/>
      <c r="L161" s="1602"/>
      <c r="M161" s="700"/>
    </row>
    <row r="162" spans="1:13" ht="11.25">
      <c r="A162" s="699"/>
      <c r="B162" s="1017">
        <v>43</v>
      </c>
      <c r="C162" s="1018" t="s">
        <v>245</v>
      </c>
      <c r="D162" s="1607" t="s">
        <v>246</v>
      </c>
      <c r="E162" s="1587"/>
      <c r="F162" s="1021"/>
      <c r="G162" s="1022"/>
      <c r="H162" s="1024"/>
      <c r="I162" s="1601"/>
      <c r="J162" s="1602"/>
      <c r="K162" s="1603"/>
      <c r="L162" s="1604"/>
      <c r="M162" s="700"/>
    </row>
    <row r="163" spans="1:13" ht="11.25">
      <c r="A163" s="699"/>
      <c r="B163" s="1017">
        <v>44</v>
      </c>
      <c r="C163" s="1018" t="s">
        <v>247</v>
      </c>
      <c r="D163" s="1607" t="s">
        <v>248</v>
      </c>
      <c r="E163" s="1587"/>
      <c r="F163" s="1021"/>
      <c r="G163" s="1022"/>
      <c r="H163" s="1024"/>
      <c r="I163" s="1601"/>
      <c r="J163" s="1602"/>
      <c r="K163" s="1603"/>
      <c r="L163" s="1604"/>
      <c r="M163" s="700"/>
    </row>
    <row r="164" spans="1:13" ht="11.25">
      <c r="A164" s="699"/>
      <c r="B164" s="1017">
        <v>45</v>
      </c>
      <c r="C164" s="1018" t="s">
        <v>249</v>
      </c>
      <c r="D164" s="1607" t="s">
        <v>250</v>
      </c>
      <c r="E164" s="1587"/>
      <c r="F164" s="1021"/>
      <c r="G164" s="1022"/>
      <c r="H164" s="1024"/>
      <c r="I164" s="1601"/>
      <c r="J164" s="1602"/>
      <c r="K164" s="1603"/>
      <c r="L164" s="1604"/>
      <c r="M164" s="700"/>
    </row>
    <row r="165" spans="1:13" ht="11.25">
      <c r="A165" s="699"/>
      <c r="B165" s="1017">
        <v>46</v>
      </c>
      <c r="C165" s="1018" t="s">
        <v>251</v>
      </c>
      <c r="D165" s="1607" t="s">
        <v>252</v>
      </c>
      <c r="E165" s="1587"/>
      <c r="F165" s="1021"/>
      <c r="G165" s="1022"/>
      <c r="H165" s="1024"/>
      <c r="I165" s="1601"/>
      <c r="J165" s="1602"/>
      <c r="K165" s="1603"/>
      <c r="L165" s="1604"/>
      <c r="M165" s="700"/>
    </row>
    <row r="166" spans="1:13" ht="11.25">
      <c r="A166" s="699"/>
      <c r="B166" s="1017">
        <v>47</v>
      </c>
      <c r="C166" s="1018" t="s">
        <v>253</v>
      </c>
      <c r="D166" s="1607" t="s">
        <v>254</v>
      </c>
      <c r="E166" s="1587"/>
      <c r="F166" s="1021"/>
      <c r="G166" s="1022"/>
      <c r="H166" s="1024"/>
      <c r="I166" s="1601"/>
      <c r="J166" s="1602"/>
      <c r="K166" s="1603"/>
      <c r="L166" s="1604"/>
      <c r="M166" s="700"/>
    </row>
    <row r="167" spans="1:13" ht="11.25">
      <c r="A167" s="699"/>
      <c r="B167" s="1017">
        <v>48</v>
      </c>
      <c r="C167" s="1018" t="s">
        <v>255</v>
      </c>
      <c r="D167" s="1607" t="s">
        <v>256</v>
      </c>
      <c r="E167" s="1587"/>
      <c r="F167" s="1021"/>
      <c r="G167" s="1022"/>
      <c r="H167" s="1024"/>
      <c r="I167" s="1601"/>
      <c r="J167" s="1602"/>
      <c r="K167" s="1603"/>
      <c r="L167" s="1604"/>
      <c r="M167" s="700"/>
    </row>
    <row r="168" spans="1:13" ht="11.25">
      <c r="A168" s="699"/>
      <c r="B168" s="1017">
        <v>49</v>
      </c>
      <c r="C168" s="1018" t="s">
        <v>257</v>
      </c>
      <c r="D168" s="1607" t="s">
        <v>258</v>
      </c>
      <c r="E168" s="1587"/>
      <c r="F168" s="1021"/>
      <c r="G168" s="1022"/>
      <c r="H168" s="1024"/>
      <c r="I168" s="1601"/>
      <c r="J168" s="1602"/>
      <c r="K168" s="1603"/>
      <c r="L168" s="1604"/>
      <c r="M168" s="700"/>
    </row>
    <row r="169" spans="1:13" ht="11.25">
      <c r="A169" s="699"/>
      <c r="B169" s="1017">
        <v>50</v>
      </c>
      <c r="C169" s="1018" t="s">
        <v>259</v>
      </c>
      <c r="D169" s="1607" t="s">
        <v>260</v>
      </c>
      <c r="E169" s="1587"/>
      <c r="F169" s="1021"/>
      <c r="G169" s="1022"/>
      <c r="H169" s="1024"/>
      <c r="I169" s="1603"/>
      <c r="J169" s="1604"/>
      <c r="K169" s="1603"/>
      <c r="L169" s="1604"/>
      <c r="M169" s="700"/>
    </row>
    <row r="170" spans="1:13" ht="11.25">
      <c r="A170" s="699"/>
      <c r="B170" s="1025">
        <v>51</v>
      </c>
      <c r="C170" s="1018" t="s">
        <v>263</v>
      </c>
      <c r="D170" s="1599" t="s">
        <v>261</v>
      </c>
      <c r="E170" s="1600"/>
      <c r="F170" s="1021"/>
      <c r="G170" s="1022"/>
      <c r="H170" s="1024"/>
      <c r="I170" s="1601"/>
      <c r="J170" s="1602"/>
      <c r="K170" s="1603"/>
      <c r="L170" s="1604"/>
      <c r="M170" s="700"/>
    </row>
    <row r="171" spans="1:13" ht="11.25">
      <c r="A171" s="699"/>
      <c r="B171" s="1026"/>
      <c r="C171" s="1027"/>
      <c r="D171" s="1028"/>
      <c r="E171" s="1029"/>
      <c r="F171" s="1030"/>
      <c r="G171" s="1031"/>
      <c r="H171" s="1032"/>
      <c r="I171" s="1605"/>
      <c r="J171" s="1606"/>
      <c r="K171" s="1605"/>
      <c r="L171" s="1606"/>
      <c r="M171" s="700"/>
    </row>
    <row r="172" spans="1:13" ht="12" thickBot="1">
      <c r="A172" s="746"/>
      <c r="B172" s="1033">
        <v>52</v>
      </c>
      <c r="C172" s="1034" t="s">
        <v>61</v>
      </c>
      <c r="D172" s="1589" t="s">
        <v>88</v>
      </c>
      <c r="E172" s="1590"/>
      <c r="F172" s="1035"/>
      <c r="G172" s="1036">
        <v>0</v>
      </c>
      <c r="H172" s="1037">
        <f>SUM(H173:H190)</f>
        <v>196556</v>
      </c>
      <c r="I172" s="1591">
        <f>SUM(I173:J190)</f>
        <v>204000</v>
      </c>
      <c r="J172" s="1592"/>
      <c r="K172" s="1593">
        <f>SUM(K173:L190)</f>
        <v>204000</v>
      </c>
      <c r="L172" s="1594"/>
      <c r="M172" s="747"/>
    </row>
    <row r="173" spans="1:13" ht="11.25">
      <c r="A173" s="748"/>
      <c r="B173" s="1038">
        <v>54</v>
      </c>
      <c r="C173" s="999" t="s">
        <v>99</v>
      </c>
      <c r="D173" s="1595" t="s">
        <v>460</v>
      </c>
      <c r="E173" s="1596"/>
      <c r="F173" s="1039"/>
      <c r="G173" s="1040"/>
      <c r="H173" s="1041">
        <v>3000</v>
      </c>
      <c r="I173" s="1597">
        <v>3000</v>
      </c>
      <c r="J173" s="1598"/>
      <c r="K173" s="1597">
        <v>3000</v>
      </c>
      <c r="L173" s="1598"/>
      <c r="M173" s="750"/>
    </row>
    <row r="174" spans="1:13" ht="11.25">
      <c r="A174" s="748"/>
      <c r="B174" s="1038">
        <v>55</v>
      </c>
      <c r="C174" s="999" t="s">
        <v>100</v>
      </c>
      <c r="D174" s="1587" t="s">
        <v>461</v>
      </c>
      <c r="E174" s="1588"/>
      <c r="F174" s="1042"/>
      <c r="G174" s="1043"/>
      <c r="H174" s="1044">
        <v>19900</v>
      </c>
      <c r="I174" s="1583">
        <v>20000</v>
      </c>
      <c r="J174" s="1584"/>
      <c r="K174" s="1583">
        <v>20000</v>
      </c>
      <c r="L174" s="1584"/>
      <c r="M174" s="750"/>
    </row>
    <row r="175" spans="1:13" ht="11.25">
      <c r="A175" s="748"/>
      <c r="B175" s="1038">
        <v>56</v>
      </c>
      <c r="C175" s="999" t="s">
        <v>121</v>
      </c>
      <c r="D175" s="1585" t="s">
        <v>462</v>
      </c>
      <c r="E175" s="1586"/>
      <c r="F175" s="1042"/>
      <c r="G175" s="1043"/>
      <c r="H175" s="1044">
        <v>43656</v>
      </c>
      <c r="I175" s="1583">
        <v>0</v>
      </c>
      <c r="J175" s="1584"/>
      <c r="K175" s="1583">
        <v>0</v>
      </c>
      <c r="L175" s="1584"/>
      <c r="M175" s="750"/>
    </row>
    <row r="176" spans="1:13" ht="11.25">
      <c r="A176" s="748"/>
      <c r="B176" s="1038">
        <v>57</v>
      </c>
      <c r="C176" s="999" t="s">
        <v>265</v>
      </c>
      <c r="D176" s="1585" t="s">
        <v>415</v>
      </c>
      <c r="E176" s="1586"/>
      <c r="F176" s="1045"/>
      <c r="G176" s="1043"/>
      <c r="H176" s="1044">
        <v>15000</v>
      </c>
      <c r="I176" s="1583">
        <v>15000</v>
      </c>
      <c r="J176" s="1584"/>
      <c r="K176" s="1583">
        <v>15000</v>
      </c>
      <c r="L176" s="1584"/>
      <c r="M176" s="750"/>
    </row>
    <row r="177" spans="1:13" ht="11.25">
      <c r="A177" s="748"/>
      <c r="B177" s="1038">
        <v>58</v>
      </c>
      <c r="C177" s="999" t="s">
        <v>267</v>
      </c>
      <c r="D177" s="1585" t="s">
        <v>416</v>
      </c>
      <c r="E177" s="1586"/>
      <c r="F177" s="1042"/>
      <c r="G177" s="1043"/>
      <c r="H177" s="1044">
        <v>10000</v>
      </c>
      <c r="I177" s="1583">
        <v>10000</v>
      </c>
      <c r="J177" s="1584"/>
      <c r="K177" s="1583">
        <v>10000</v>
      </c>
      <c r="L177" s="1584"/>
      <c r="M177" s="750"/>
    </row>
    <row r="178" spans="1:13" ht="11.25">
      <c r="A178" s="748"/>
      <c r="B178" s="1038">
        <v>59</v>
      </c>
      <c r="C178" s="999" t="s">
        <v>418</v>
      </c>
      <c r="D178" s="1585" t="s">
        <v>463</v>
      </c>
      <c r="E178" s="1586"/>
      <c r="F178" s="1042"/>
      <c r="G178" s="1043"/>
      <c r="H178" s="1044">
        <v>5000</v>
      </c>
      <c r="I178" s="1583">
        <v>5000</v>
      </c>
      <c r="J178" s="1584"/>
      <c r="K178" s="1583">
        <v>5000</v>
      </c>
      <c r="L178" s="1584"/>
      <c r="M178" s="750"/>
    </row>
    <row r="179" spans="1:13" ht="11.25">
      <c r="A179" s="748"/>
      <c r="B179" s="1038">
        <v>60</v>
      </c>
      <c r="C179" s="999" t="s">
        <v>420</v>
      </c>
      <c r="D179" s="1587" t="s">
        <v>417</v>
      </c>
      <c r="E179" s="1588"/>
      <c r="F179" s="1042"/>
      <c r="G179" s="1043"/>
      <c r="H179" s="1044">
        <v>2000</v>
      </c>
      <c r="I179" s="1583">
        <v>2000</v>
      </c>
      <c r="J179" s="1584"/>
      <c r="K179" s="1583">
        <v>2000</v>
      </c>
      <c r="L179" s="1584"/>
      <c r="M179" s="750"/>
    </row>
    <row r="180" spans="1:13" ht="11.25">
      <c r="A180" s="748"/>
      <c r="B180" s="1038">
        <v>61</v>
      </c>
      <c r="C180" s="999" t="s">
        <v>421</v>
      </c>
      <c r="D180" s="1585" t="s">
        <v>464</v>
      </c>
      <c r="E180" s="1586"/>
      <c r="F180" s="1046"/>
      <c r="G180" s="1043"/>
      <c r="H180" s="1044">
        <v>5000</v>
      </c>
      <c r="I180" s="1583">
        <v>5000</v>
      </c>
      <c r="J180" s="1584"/>
      <c r="K180" s="1583">
        <v>5000</v>
      </c>
      <c r="L180" s="1584"/>
      <c r="M180" s="750"/>
    </row>
    <row r="181" spans="1:13" ht="11.25">
      <c r="A181" s="748"/>
      <c r="B181" s="1038">
        <v>62</v>
      </c>
      <c r="C181" s="999" t="s">
        <v>102</v>
      </c>
      <c r="D181" s="1573"/>
      <c r="E181" s="1574"/>
      <c r="F181" s="1042"/>
      <c r="G181" s="1043"/>
      <c r="H181" s="1044"/>
      <c r="I181" s="1583"/>
      <c r="J181" s="1584"/>
      <c r="K181" s="1583"/>
      <c r="L181" s="1584"/>
      <c r="M181" s="750"/>
    </row>
    <row r="182" spans="1:13" ht="11.25">
      <c r="A182" s="748"/>
      <c r="B182" s="1038">
        <v>63</v>
      </c>
      <c r="C182" s="999" t="s">
        <v>101</v>
      </c>
      <c r="D182" s="1573" t="s">
        <v>419</v>
      </c>
      <c r="E182" s="1574"/>
      <c r="F182" s="1042"/>
      <c r="G182" s="1043"/>
      <c r="H182" s="1047">
        <v>5000</v>
      </c>
      <c r="I182" s="1583">
        <v>5000</v>
      </c>
      <c r="J182" s="1584"/>
      <c r="K182" s="1583">
        <v>5000</v>
      </c>
      <c r="L182" s="1584"/>
      <c r="M182" s="750"/>
    </row>
    <row r="183" spans="1:13" ht="11.25">
      <c r="A183" s="748"/>
      <c r="B183" s="1038">
        <v>64</v>
      </c>
      <c r="C183" s="999" t="s">
        <v>103</v>
      </c>
      <c r="D183" s="1573" t="s">
        <v>422</v>
      </c>
      <c r="E183" s="1574"/>
      <c r="F183" s="1042"/>
      <c r="G183" s="1043"/>
      <c r="H183" s="1047">
        <v>6000</v>
      </c>
      <c r="I183" s="1583">
        <v>6000</v>
      </c>
      <c r="J183" s="1584"/>
      <c r="K183" s="1583">
        <v>6000</v>
      </c>
      <c r="L183" s="1584"/>
      <c r="M183" s="750"/>
    </row>
    <row r="184" spans="1:13" ht="11.25">
      <c r="A184" s="748"/>
      <c r="B184" s="1038">
        <v>65</v>
      </c>
      <c r="C184" s="999" t="s">
        <v>104</v>
      </c>
      <c r="D184" s="1581" t="s">
        <v>465</v>
      </c>
      <c r="E184" s="1582"/>
      <c r="F184" s="1048"/>
      <c r="G184" s="1049"/>
      <c r="H184" s="1050">
        <v>29000</v>
      </c>
      <c r="I184" s="1583"/>
      <c r="J184" s="1584"/>
      <c r="K184" s="1583"/>
      <c r="L184" s="1584"/>
      <c r="M184" s="750"/>
    </row>
    <row r="185" spans="1:13" ht="11.25">
      <c r="A185" s="748"/>
      <c r="B185" s="1038">
        <v>67</v>
      </c>
      <c r="C185" s="999" t="s">
        <v>270</v>
      </c>
      <c r="D185" s="1051" t="s">
        <v>466</v>
      </c>
      <c r="E185" s="1052"/>
      <c r="F185" s="1053"/>
      <c r="G185" s="1043"/>
      <c r="H185" s="1047"/>
      <c r="I185" s="1583">
        <v>80000</v>
      </c>
      <c r="J185" s="1584"/>
      <c r="K185" s="1583">
        <v>80000</v>
      </c>
      <c r="L185" s="1584"/>
      <c r="M185" s="750"/>
    </row>
    <row r="186" spans="1:13" ht="12" thickBot="1">
      <c r="A186" s="748"/>
      <c r="B186" s="1038">
        <v>68</v>
      </c>
      <c r="C186" s="1054" t="s">
        <v>272</v>
      </c>
      <c r="D186" s="1055"/>
      <c r="E186" s="1056"/>
      <c r="F186" s="1057"/>
      <c r="G186" s="1043"/>
      <c r="H186" s="1047"/>
      <c r="I186" s="1575"/>
      <c r="J186" s="1576"/>
      <c r="K186" s="1575"/>
      <c r="L186" s="1576"/>
      <c r="M186" s="750"/>
    </row>
    <row r="187" spans="1:13" ht="12" thickBot="1">
      <c r="A187" s="748"/>
      <c r="B187" s="1038">
        <v>69</v>
      </c>
      <c r="C187" s="1054" t="s">
        <v>467</v>
      </c>
      <c r="D187" s="1058"/>
      <c r="E187" s="1059"/>
      <c r="F187" s="1060"/>
      <c r="G187" s="1061"/>
      <c r="H187" s="1047"/>
      <c r="I187" s="1575"/>
      <c r="J187" s="1576"/>
      <c r="K187" s="1575"/>
      <c r="L187" s="1576"/>
      <c r="M187" s="750"/>
    </row>
    <row r="188" spans="1:13" ht="11.25">
      <c r="A188" s="748"/>
      <c r="B188" s="1038">
        <v>70</v>
      </c>
      <c r="C188" s="1054" t="s">
        <v>468</v>
      </c>
      <c r="D188" s="1573" t="s">
        <v>469</v>
      </c>
      <c r="E188" s="1574"/>
      <c r="F188" s="1062"/>
      <c r="G188" s="1043"/>
      <c r="H188" s="1047">
        <v>15000</v>
      </c>
      <c r="I188" s="1575">
        <v>15000</v>
      </c>
      <c r="J188" s="1576"/>
      <c r="K188" s="1575">
        <v>15000</v>
      </c>
      <c r="L188" s="1576"/>
      <c r="M188" s="750"/>
    </row>
    <row r="189" spans="1:13" ht="11.25">
      <c r="A189" s="748"/>
      <c r="B189" s="1038">
        <v>71</v>
      </c>
      <c r="C189" s="999" t="s">
        <v>278</v>
      </c>
      <c r="D189" s="1577" t="s">
        <v>470</v>
      </c>
      <c r="E189" s="1578"/>
      <c r="F189" s="1063"/>
      <c r="G189" s="1064"/>
      <c r="H189" s="1065">
        <v>38000</v>
      </c>
      <c r="I189" s="1579">
        <v>38000</v>
      </c>
      <c r="J189" s="1580"/>
      <c r="K189" s="1481">
        <v>38000</v>
      </c>
      <c r="L189" s="1483"/>
      <c r="M189" s="750"/>
    </row>
    <row r="190" spans="1:13" ht="12" thickBot="1">
      <c r="A190" s="748"/>
      <c r="B190" s="1038">
        <v>72</v>
      </c>
      <c r="C190" s="999" t="s">
        <v>286</v>
      </c>
      <c r="D190" s="1568" t="s">
        <v>280</v>
      </c>
      <c r="E190" s="1569"/>
      <c r="F190" s="1066"/>
      <c r="G190" s="1067"/>
      <c r="H190" s="1068"/>
      <c r="I190" s="1570" t="s">
        <v>290</v>
      </c>
      <c r="J190" s="1571"/>
      <c r="K190" s="1333"/>
      <c r="L190" s="1354"/>
      <c r="M190" s="750"/>
    </row>
    <row r="191" spans="1:13" ht="11.25">
      <c r="A191" s="1069"/>
      <c r="B191" s="1558" t="s">
        <v>80</v>
      </c>
      <c r="C191" s="1558"/>
      <c r="D191" s="1558"/>
      <c r="E191" s="1558"/>
      <c r="F191" s="1558"/>
      <c r="G191" s="1558"/>
      <c r="H191" s="1558"/>
      <c r="I191" s="1558"/>
      <c r="J191" s="1558"/>
      <c r="K191" s="1558"/>
      <c r="L191" s="1558"/>
      <c r="M191" s="1572"/>
    </row>
    <row r="192" spans="1:13" ht="11.25">
      <c r="A192" s="1070"/>
      <c r="B192" s="1558" t="s">
        <v>79</v>
      </c>
      <c r="C192" s="1558"/>
      <c r="D192" s="1558"/>
      <c r="E192" s="1558"/>
      <c r="F192" s="1558"/>
      <c r="G192" s="1558"/>
      <c r="H192" s="1558"/>
      <c r="I192" s="1558"/>
      <c r="J192" s="1558"/>
      <c r="K192" s="1558"/>
      <c r="L192" s="1558"/>
      <c r="M192" s="1559"/>
    </row>
    <row r="193" spans="1:13" ht="11.25">
      <c r="A193" s="1070"/>
      <c r="B193" s="1558" t="s">
        <v>62</v>
      </c>
      <c r="C193" s="1558"/>
      <c r="D193" s="1558"/>
      <c r="E193" s="1558"/>
      <c r="F193" s="1558"/>
      <c r="G193" s="1558"/>
      <c r="H193" s="1558"/>
      <c r="I193" s="1558"/>
      <c r="J193" s="1558"/>
      <c r="K193" s="1558"/>
      <c r="L193" s="1558"/>
      <c r="M193" s="1559"/>
    </row>
    <row r="194" spans="1:13" ht="12" thickBot="1">
      <c r="A194" s="699"/>
      <c r="B194" s="1071"/>
      <c r="C194" s="743"/>
      <c r="D194" s="743"/>
      <c r="E194" s="743"/>
      <c r="F194" s="743"/>
      <c r="G194" s="743"/>
      <c r="H194" s="743"/>
      <c r="I194" s="743"/>
      <c r="J194" s="743"/>
      <c r="K194" s="743"/>
      <c r="L194" s="743"/>
      <c r="M194" s="700"/>
    </row>
    <row r="195" spans="1:13" ht="12" thickBot="1">
      <c r="A195" s="699"/>
      <c r="B195" s="1560" t="s">
        <v>91</v>
      </c>
      <c r="C195" s="1561"/>
      <c r="D195" s="1566" t="s">
        <v>63</v>
      </c>
      <c r="E195" s="1567"/>
      <c r="F195" s="701" t="s">
        <v>64</v>
      </c>
      <c r="G195" s="1560" t="s">
        <v>65</v>
      </c>
      <c r="H195" s="1561"/>
      <c r="I195" s="701" t="s">
        <v>64</v>
      </c>
      <c r="J195" s="696" t="s">
        <v>66</v>
      </c>
      <c r="K195" s="1566" t="s">
        <v>67</v>
      </c>
      <c r="L195" s="1567"/>
      <c r="M195" s="700"/>
    </row>
    <row r="196" spans="1:13" ht="11.25">
      <c r="A196" s="699"/>
      <c r="B196" s="1562"/>
      <c r="C196" s="1563"/>
      <c r="D196" s="697"/>
      <c r="E196" s="698"/>
      <c r="F196" s="833"/>
      <c r="G196" s="1562"/>
      <c r="H196" s="1563"/>
      <c r="I196" s="833"/>
      <c r="J196" s="697"/>
      <c r="K196" s="697"/>
      <c r="L196" s="698"/>
      <c r="M196" s="700"/>
    </row>
    <row r="197" spans="1:13" ht="12" thickBot="1">
      <c r="A197" s="699"/>
      <c r="B197" s="1564"/>
      <c r="C197" s="1565"/>
      <c r="D197" s="837"/>
      <c r="E197" s="706"/>
      <c r="F197" s="799"/>
      <c r="G197" s="1564"/>
      <c r="H197" s="1565"/>
      <c r="I197" s="799"/>
      <c r="J197" s="837"/>
      <c r="K197" s="837"/>
      <c r="L197" s="706"/>
      <c r="M197" s="700"/>
    </row>
    <row r="198" spans="1:13" ht="12" thickBot="1">
      <c r="A198" s="837"/>
      <c r="B198" s="1072"/>
      <c r="C198" s="838"/>
      <c r="D198" s="838"/>
      <c r="E198" s="838"/>
      <c r="F198" s="838"/>
      <c r="G198" s="838"/>
      <c r="H198" s="838"/>
      <c r="I198" s="838"/>
      <c r="J198" s="838"/>
      <c r="K198" s="838"/>
      <c r="L198" s="838"/>
      <c r="M198" s="706"/>
    </row>
  </sheetData>
  <sheetProtection/>
  <mergeCells count="395">
    <mergeCell ref="A6:M6"/>
    <mergeCell ref="A7:M7"/>
    <mergeCell ref="B8:C8"/>
    <mergeCell ref="D8:J8"/>
    <mergeCell ref="K8:L8"/>
    <mergeCell ref="K14:L14"/>
    <mergeCell ref="K15:L15"/>
    <mergeCell ref="K18:L18"/>
    <mergeCell ref="B22:L22"/>
    <mergeCell ref="B9:L9"/>
    <mergeCell ref="F10:G10"/>
    <mergeCell ref="K10:L10"/>
    <mergeCell ref="K11:L11"/>
    <mergeCell ref="I23:J23"/>
    <mergeCell ref="K23:L23"/>
    <mergeCell ref="C25:D25"/>
    <mergeCell ref="C31:D31"/>
    <mergeCell ref="B23:B24"/>
    <mergeCell ref="C23:E23"/>
    <mergeCell ref="F23:F24"/>
    <mergeCell ref="G23:H23"/>
    <mergeCell ref="C36:D36"/>
    <mergeCell ref="C37:D37"/>
    <mergeCell ref="C38:D38"/>
    <mergeCell ref="C39:D39"/>
    <mergeCell ref="C32:D32"/>
    <mergeCell ref="C33:D33"/>
    <mergeCell ref="C34:D34"/>
    <mergeCell ref="C35:D35"/>
    <mergeCell ref="C41:E41"/>
    <mergeCell ref="B48:L48"/>
    <mergeCell ref="B49:B50"/>
    <mergeCell ref="C49:F50"/>
    <mergeCell ref="I49:J49"/>
    <mergeCell ref="K49:L49"/>
    <mergeCell ref="I50:J50"/>
    <mergeCell ref="K50:L50"/>
    <mergeCell ref="I53:J53"/>
    <mergeCell ref="K53:L53"/>
    <mergeCell ref="I54:J54"/>
    <mergeCell ref="K54:L54"/>
    <mergeCell ref="I51:J51"/>
    <mergeCell ref="K51:L51"/>
    <mergeCell ref="I52:J52"/>
    <mergeCell ref="K52:L52"/>
    <mergeCell ref="I57:J57"/>
    <mergeCell ref="K57:L57"/>
    <mergeCell ref="I58:J58"/>
    <mergeCell ref="K58:L58"/>
    <mergeCell ref="I55:J55"/>
    <mergeCell ref="K55:L55"/>
    <mergeCell ref="I56:J56"/>
    <mergeCell ref="K56:L56"/>
    <mergeCell ref="I61:J61"/>
    <mergeCell ref="K61:L61"/>
    <mergeCell ref="I62:J62"/>
    <mergeCell ref="K62:L62"/>
    <mergeCell ref="I59:J59"/>
    <mergeCell ref="K59:L59"/>
    <mergeCell ref="I60:J60"/>
    <mergeCell ref="K60:L60"/>
    <mergeCell ref="I65:J65"/>
    <mergeCell ref="K65:L65"/>
    <mergeCell ref="I66:J66"/>
    <mergeCell ref="K66:L66"/>
    <mergeCell ref="I63:J63"/>
    <mergeCell ref="K63:L63"/>
    <mergeCell ref="I64:J64"/>
    <mergeCell ref="K64:L64"/>
    <mergeCell ref="I69:J69"/>
    <mergeCell ref="K69:L69"/>
    <mergeCell ref="I70:J70"/>
    <mergeCell ref="K70:L70"/>
    <mergeCell ref="I67:J67"/>
    <mergeCell ref="K67:L67"/>
    <mergeCell ref="I68:J68"/>
    <mergeCell ref="K68:L68"/>
    <mergeCell ref="B71:L71"/>
    <mergeCell ref="B72:B73"/>
    <mergeCell ref="C72:F72"/>
    <mergeCell ref="I72:J72"/>
    <mergeCell ref="K72:L72"/>
    <mergeCell ref="I73:J73"/>
    <mergeCell ref="K73:L73"/>
    <mergeCell ref="K77:L77"/>
    <mergeCell ref="I74:J74"/>
    <mergeCell ref="K74:L74"/>
    <mergeCell ref="D75:E75"/>
    <mergeCell ref="I75:J75"/>
    <mergeCell ref="K75:L75"/>
    <mergeCell ref="D79:E79"/>
    <mergeCell ref="I79:J79"/>
    <mergeCell ref="K79:L79"/>
    <mergeCell ref="I81:J81"/>
    <mergeCell ref="K81:L81"/>
    <mergeCell ref="D76:E76"/>
    <mergeCell ref="I76:J76"/>
    <mergeCell ref="K76:L76"/>
    <mergeCell ref="D77:E77"/>
    <mergeCell ref="I77:J77"/>
    <mergeCell ref="D82:E82"/>
    <mergeCell ref="I82:J82"/>
    <mergeCell ref="K82:L82"/>
    <mergeCell ref="D83:E83"/>
    <mergeCell ref="I83:J83"/>
    <mergeCell ref="K83:L83"/>
    <mergeCell ref="D84:E84"/>
    <mergeCell ref="I84:J84"/>
    <mergeCell ref="K84:L84"/>
    <mergeCell ref="D85:E85"/>
    <mergeCell ref="I85:J85"/>
    <mergeCell ref="K85:L85"/>
    <mergeCell ref="D86:E86"/>
    <mergeCell ref="I86:J86"/>
    <mergeCell ref="K86:L86"/>
    <mergeCell ref="D87:E87"/>
    <mergeCell ref="I87:J87"/>
    <mergeCell ref="K87:L87"/>
    <mergeCell ref="D88:E88"/>
    <mergeCell ref="I88:J88"/>
    <mergeCell ref="K88:L88"/>
    <mergeCell ref="D89:E89"/>
    <mergeCell ref="I89:J89"/>
    <mergeCell ref="K89:L89"/>
    <mergeCell ref="D90:E90"/>
    <mergeCell ref="I90:J90"/>
    <mergeCell ref="K90:L90"/>
    <mergeCell ref="D91:E91"/>
    <mergeCell ref="I91:J91"/>
    <mergeCell ref="K91:L91"/>
    <mergeCell ref="I94:J94"/>
    <mergeCell ref="K94:L94"/>
    <mergeCell ref="I95:J95"/>
    <mergeCell ref="K95:L95"/>
    <mergeCell ref="D92:E92"/>
    <mergeCell ref="I92:J92"/>
    <mergeCell ref="K92:L92"/>
    <mergeCell ref="D93:E93"/>
    <mergeCell ref="I93:J93"/>
    <mergeCell ref="K93:L93"/>
    <mergeCell ref="I98:J98"/>
    <mergeCell ref="K98:L98"/>
    <mergeCell ref="I99:J99"/>
    <mergeCell ref="K99:L99"/>
    <mergeCell ref="D96:E96"/>
    <mergeCell ref="I96:J96"/>
    <mergeCell ref="K96:L96"/>
    <mergeCell ref="D97:E97"/>
    <mergeCell ref="I97:J97"/>
    <mergeCell ref="K97:L97"/>
    <mergeCell ref="I102:J102"/>
    <mergeCell ref="K102:L102"/>
    <mergeCell ref="I103:J103"/>
    <mergeCell ref="K103:L103"/>
    <mergeCell ref="I100:J100"/>
    <mergeCell ref="K100:L100"/>
    <mergeCell ref="I101:J101"/>
    <mergeCell ref="K101:L101"/>
    <mergeCell ref="D106:E106"/>
    <mergeCell ref="I106:J106"/>
    <mergeCell ref="K106:L106"/>
    <mergeCell ref="I107:J107"/>
    <mergeCell ref="K107:L107"/>
    <mergeCell ref="I104:J104"/>
    <mergeCell ref="K104:L104"/>
    <mergeCell ref="I105:J105"/>
    <mergeCell ref="K105:L105"/>
    <mergeCell ref="K111:L111"/>
    <mergeCell ref="D108:E108"/>
    <mergeCell ref="I108:J108"/>
    <mergeCell ref="K108:L108"/>
    <mergeCell ref="D109:E109"/>
    <mergeCell ref="I109:J109"/>
    <mergeCell ref="K109:L109"/>
    <mergeCell ref="I112:J112"/>
    <mergeCell ref="K112:L112"/>
    <mergeCell ref="D113:E113"/>
    <mergeCell ref="I113:J113"/>
    <mergeCell ref="K113:L113"/>
    <mergeCell ref="D110:E110"/>
    <mergeCell ref="I110:J110"/>
    <mergeCell ref="K110:L110"/>
    <mergeCell ref="D111:E111"/>
    <mergeCell ref="I111:J111"/>
    <mergeCell ref="K117:L117"/>
    <mergeCell ref="D114:E114"/>
    <mergeCell ref="I114:J114"/>
    <mergeCell ref="K114:L114"/>
    <mergeCell ref="D115:E115"/>
    <mergeCell ref="I115:J115"/>
    <mergeCell ref="K115:L115"/>
    <mergeCell ref="I118:J118"/>
    <mergeCell ref="K118:L118"/>
    <mergeCell ref="D119:E119"/>
    <mergeCell ref="I119:J119"/>
    <mergeCell ref="K119:L119"/>
    <mergeCell ref="D116:E116"/>
    <mergeCell ref="I116:J116"/>
    <mergeCell ref="K116:L116"/>
    <mergeCell ref="D117:E117"/>
    <mergeCell ref="I117:J117"/>
    <mergeCell ref="K123:L123"/>
    <mergeCell ref="D120:E120"/>
    <mergeCell ref="I120:J120"/>
    <mergeCell ref="K120:L120"/>
    <mergeCell ref="D121:E121"/>
    <mergeCell ref="I121:J121"/>
    <mergeCell ref="K121:L121"/>
    <mergeCell ref="D124:E124"/>
    <mergeCell ref="I124:J124"/>
    <mergeCell ref="K124:L124"/>
    <mergeCell ref="I125:J125"/>
    <mergeCell ref="K125:L125"/>
    <mergeCell ref="D122:E122"/>
    <mergeCell ref="I122:J122"/>
    <mergeCell ref="K122:L122"/>
    <mergeCell ref="D123:E123"/>
    <mergeCell ref="I123:J123"/>
    <mergeCell ref="D128:E128"/>
    <mergeCell ref="I128:J128"/>
    <mergeCell ref="K128:L128"/>
    <mergeCell ref="D129:E129"/>
    <mergeCell ref="I129:J129"/>
    <mergeCell ref="K129:L129"/>
    <mergeCell ref="D130:E130"/>
    <mergeCell ref="I130:J130"/>
    <mergeCell ref="K130:L130"/>
    <mergeCell ref="D131:E131"/>
    <mergeCell ref="I131:J131"/>
    <mergeCell ref="K131:L131"/>
    <mergeCell ref="D132:E132"/>
    <mergeCell ref="I132:J132"/>
    <mergeCell ref="K132:L132"/>
    <mergeCell ref="D133:E133"/>
    <mergeCell ref="I133:J133"/>
    <mergeCell ref="K133:L133"/>
    <mergeCell ref="D134:E134"/>
    <mergeCell ref="I134:J134"/>
    <mergeCell ref="K134:L134"/>
    <mergeCell ref="D135:E135"/>
    <mergeCell ref="I135:J135"/>
    <mergeCell ref="K135:L135"/>
    <mergeCell ref="D136:E136"/>
    <mergeCell ref="I136:J136"/>
    <mergeCell ref="K136:L136"/>
    <mergeCell ref="D137:E137"/>
    <mergeCell ref="I137:J137"/>
    <mergeCell ref="K137:L137"/>
    <mergeCell ref="D138:E138"/>
    <mergeCell ref="I138:J138"/>
    <mergeCell ref="K138:L138"/>
    <mergeCell ref="D139:E139"/>
    <mergeCell ref="I139:J139"/>
    <mergeCell ref="K139:L139"/>
    <mergeCell ref="I142:J142"/>
    <mergeCell ref="K142:L142"/>
    <mergeCell ref="D143:E143"/>
    <mergeCell ref="I143:J143"/>
    <mergeCell ref="K143:L143"/>
    <mergeCell ref="D140:E140"/>
    <mergeCell ref="I140:J140"/>
    <mergeCell ref="K140:L140"/>
    <mergeCell ref="I141:J141"/>
    <mergeCell ref="K141:L141"/>
    <mergeCell ref="I146:J146"/>
    <mergeCell ref="K146:L146"/>
    <mergeCell ref="I147:J147"/>
    <mergeCell ref="K147:L147"/>
    <mergeCell ref="I144:J144"/>
    <mergeCell ref="K144:L144"/>
    <mergeCell ref="I145:J145"/>
    <mergeCell ref="K145:L145"/>
    <mergeCell ref="I150:J150"/>
    <mergeCell ref="K150:L150"/>
    <mergeCell ref="D151:E151"/>
    <mergeCell ref="I151:J151"/>
    <mergeCell ref="K151:L151"/>
    <mergeCell ref="I148:J148"/>
    <mergeCell ref="K148:L148"/>
    <mergeCell ref="I149:J149"/>
    <mergeCell ref="K149:L149"/>
    <mergeCell ref="D152:E152"/>
    <mergeCell ref="I152:J152"/>
    <mergeCell ref="K152:L152"/>
    <mergeCell ref="D153:E153"/>
    <mergeCell ref="I153:J153"/>
    <mergeCell ref="K153:L153"/>
    <mergeCell ref="I156:J156"/>
    <mergeCell ref="K156:L156"/>
    <mergeCell ref="I157:J157"/>
    <mergeCell ref="K157:L157"/>
    <mergeCell ref="D154:E154"/>
    <mergeCell ref="I154:J154"/>
    <mergeCell ref="K154:L154"/>
    <mergeCell ref="D155:E155"/>
    <mergeCell ref="I155:J155"/>
    <mergeCell ref="K155:L155"/>
    <mergeCell ref="I160:J160"/>
    <mergeCell ref="K160:L160"/>
    <mergeCell ref="I161:J161"/>
    <mergeCell ref="K161:L161"/>
    <mergeCell ref="I158:J158"/>
    <mergeCell ref="K158:L158"/>
    <mergeCell ref="I159:J159"/>
    <mergeCell ref="K159:L159"/>
    <mergeCell ref="D162:E162"/>
    <mergeCell ref="I162:J162"/>
    <mergeCell ref="K162:L162"/>
    <mergeCell ref="D163:E163"/>
    <mergeCell ref="I163:J163"/>
    <mergeCell ref="K163:L163"/>
    <mergeCell ref="D164:E164"/>
    <mergeCell ref="I164:J164"/>
    <mergeCell ref="K164:L164"/>
    <mergeCell ref="D165:E165"/>
    <mergeCell ref="I165:J165"/>
    <mergeCell ref="K165:L165"/>
    <mergeCell ref="K169:L169"/>
    <mergeCell ref="D166:E166"/>
    <mergeCell ref="I166:J166"/>
    <mergeCell ref="K166:L166"/>
    <mergeCell ref="D167:E167"/>
    <mergeCell ref="I167:J167"/>
    <mergeCell ref="K167:L167"/>
    <mergeCell ref="D170:E170"/>
    <mergeCell ref="I170:J170"/>
    <mergeCell ref="K170:L170"/>
    <mergeCell ref="I171:J171"/>
    <mergeCell ref="K171:L171"/>
    <mergeCell ref="D168:E168"/>
    <mergeCell ref="I168:J168"/>
    <mergeCell ref="K168:L168"/>
    <mergeCell ref="D169:E169"/>
    <mergeCell ref="I169:J169"/>
    <mergeCell ref="D172:E172"/>
    <mergeCell ref="I172:J172"/>
    <mergeCell ref="K172:L172"/>
    <mergeCell ref="D173:E173"/>
    <mergeCell ref="I173:J173"/>
    <mergeCell ref="K173:L173"/>
    <mergeCell ref="D174:E174"/>
    <mergeCell ref="I174:J174"/>
    <mergeCell ref="K174:L174"/>
    <mergeCell ref="D175:E175"/>
    <mergeCell ref="I175:J175"/>
    <mergeCell ref="K175:L175"/>
    <mergeCell ref="D176:E176"/>
    <mergeCell ref="I176:J176"/>
    <mergeCell ref="K176:L176"/>
    <mergeCell ref="D177:E177"/>
    <mergeCell ref="I177:J177"/>
    <mergeCell ref="K177:L177"/>
    <mergeCell ref="D178:E178"/>
    <mergeCell ref="I178:J178"/>
    <mergeCell ref="K178:L178"/>
    <mergeCell ref="D179:E179"/>
    <mergeCell ref="I179:J179"/>
    <mergeCell ref="K179:L179"/>
    <mergeCell ref="D180:E180"/>
    <mergeCell ref="I180:J180"/>
    <mergeCell ref="K180:L180"/>
    <mergeCell ref="D181:E181"/>
    <mergeCell ref="I181:J181"/>
    <mergeCell ref="K181:L181"/>
    <mergeCell ref="D182:E182"/>
    <mergeCell ref="I182:J182"/>
    <mergeCell ref="K182:L182"/>
    <mergeCell ref="D183:E183"/>
    <mergeCell ref="I183:J183"/>
    <mergeCell ref="K183:L183"/>
    <mergeCell ref="I186:J186"/>
    <mergeCell ref="K186:L186"/>
    <mergeCell ref="I187:J187"/>
    <mergeCell ref="K187:L187"/>
    <mergeCell ref="D184:E184"/>
    <mergeCell ref="I184:J184"/>
    <mergeCell ref="K184:L184"/>
    <mergeCell ref="I185:J185"/>
    <mergeCell ref="K185:L185"/>
    <mergeCell ref="D190:E190"/>
    <mergeCell ref="I190:J190"/>
    <mergeCell ref="K190:L190"/>
    <mergeCell ref="B191:M191"/>
    <mergeCell ref="D188:E188"/>
    <mergeCell ref="I188:J188"/>
    <mergeCell ref="K188:L188"/>
    <mergeCell ref="D189:E189"/>
    <mergeCell ref="I189:J189"/>
    <mergeCell ref="K189:L189"/>
    <mergeCell ref="B192:M192"/>
    <mergeCell ref="B193:M193"/>
    <mergeCell ref="B195:C197"/>
    <mergeCell ref="D195:E195"/>
    <mergeCell ref="G195:H197"/>
    <mergeCell ref="K195:L195"/>
  </mergeCells>
  <printOptions/>
  <pageMargins left="0.19" right="0.7" top="0.75" bottom="0.75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98"/>
  <sheetViews>
    <sheetView zoomScalePageLayoutView="0" workbookViewId="0" topLeftCell="A105">
      <selection activeCell="K58" sqref="K58:L58"/>
    </sheetView>
  </sheetViews>
  <sheetFormatPr defaultColWidth="9.140625" defaultRowHeight="12.75"/>
  <cols>
    <col min="1" max="1" width="2.28125" style="695" customWidth="1"/>
    <col min="2" max="6" width="9.140625" style="695" customWidth="1"/>
    <col min="7" max="7" width="8.7109375" style="695" customWidth="1"/>
    <col min="8" max="8" width="14.57421875" style="695" bestFit="1" customWidth="1"/>
    <col min="9" max="9" width="7.421875" style="695" customWidth="1"/>
    <col min="10" max="10" width="14.57421875" style="695" bestFit="1" customWidth="1"/>
    <col min="11" max="11" width="7.7109375" style="695" customWidth="1"/>
    <col min="12" max="12" width="14.57421875" style="695" bestFit="1" customWidth="1"/>
    <col min="13" max="16384" width="9.140625" style="695" customWidth="1"/>
  </cols>
  <sheetData>
    <row r="1" spans="1:13" ht="5.25" customHeight="1">
      <c r="A1" s="693"/>
      <c r="B1" s="694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</row>
    <row r="2" spans="1:13" ht="11.25" hidden="1">
      <c r="A2" s="693"/>
      <c r="B2" s="694"/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</row>
    <row r="3" spans="1:13" ht="11.25" hidden="1">
      <c r="A3" s="693"/>
      <c r="B3" s="694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</row>
    <row r="4" spans="1:13" ht="11.25" hidden="1">
      <c r="A4" s="693"/>
      <c r="B4" s="694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</row>
    <row r="5" spans="1:13" ht="11.25" hidden="1">
      <c r="A5" s="693"/>
      <c r="B5" s="694"/>
      <c r="C5" s="693"/>
      <c r="D5" s="693"/>
      <c r="E5" s="693"/>
      <c r="F5" s="693"/>
      <c r="G5" s="693"/>
      <c r="H5" s="693"/>
      <c r="I5" s="693"/>
      <c r="J5" s="693"/>
      <c r="K5" s="693"/>
      <c r="L5" s="693"/>
      <c r="M5" s="693"/>
    </row>
    <row r="6" spans="1:13" ht="12" thickBot="1">
      <c r="A6" s="1719" t="s">
        <v>0</v>
      </c>
      <c r="B6" s="1719"/>
      <c r="C6" s="1719"/>
      <c r="D6" s="1719"/>
      <c r="E6" s="1719"/>
      <c r="F6" s="1719"/>
      <c r="G6" s="1719"/>
      <c r="H6" s="1719"/>
      <c r="I6" s="1719"/>
      <c r="J6" s="1719"/>
      <c r="K6" s="1719"/>
      <c r="L6" s="1719"/>
      <c r="M6" s="1719"/>
    </row>
    <row r="7" spans="1:13" ht="12" thickBot="1">
      <c r="A7" s="1566" t="s">
        <v>1</v>
      </c>
      <c r="B7" s="1720"/>
      <c r="C7" s="1720"/>
      <c r="D7" s="1720"/>
      <c r="E7" s="1720"/>
      <c r="F7" s="1720"/>
      <c r="G7" s="1720"/>
      <c r="H7" s="1720"/>
      <c r="I7" s="1720"/>
      <c r="J7" s="1720"/>
      <c r="K7" s="1720"/>
      <c r="L7" s="1720"/>
      <c r="M7" s="1567"/>
    </row>
    <row r="8" spans="1:13" ht="12" thickBot="1">
      <c r="A8" s="697"/>
      <c r="B8" s="1566" t="s">
        <v>285</v>
      </c>
      <c r="C8" s="1567"/>
      <c r="D8" s="1566" t="s">
        <v>2</v>
      </c>
      <c r="E8" s="1720"/>
      <c r="F8" s="1720"/>
      <c r="G8" s="1720"/>
      <c r="H8" s="1720"/>
      <c r="I8" s="1720"/>
      <c r="J8" s="1567"/>
      <c r="K8" s="1721"/>
      <c r="L8" s="1722"/>
      <c r="M8" s="698"/>
    </row>
    <row r="9" spans="1:13" ht="12" thickBot="1">
      <c r="A9" s="699"/>
      <c r="B9" s="1654" t="s">
        <v>3</v>
      </c>
      <c r="C9" s="1655"/>
      <c r="D9" s="1714"/>
      <c r="E9" s="1714"/>
      <c r="F9" s="1714"/>
      <c r="G9" s="1714"/>
      <c r="H9" s="1655"/>
      <c r="I9" s="1655"/>
      <c r="J9" s="1655"/>
      <c r="K9" s="1655"/>
      <c r="L9" s="1656"/>
      <c r="M9" s="700"/>
    </row>
    <row r="10" spans="1:13" ht="12" thickBot="1">
      <c r="A10" s="699"/>
      <c r="B10" s="701" t="s">
        <v>4</v>
      </c>
      <c r="C10" s="702" t="s">
        <v>283</v>
      </c>
      <c r="D10" s="703"/>
      <c r="E10" s="704"/>
      <c r="F10" s="1792" t="s">
        <v>471</v>
      </c>
      <c r="G10" s="1793"/>
      <c r="H10" s="1073">
        <v>18418</v>
      </c>
      <c r="I10" s="1074"/>
      <c r="J10" s="706"/>
      <c r="K10" s="1717"/>
      <c r="L10" s="1718"/>
      <c r="M10" s="700"/>
    </row>
    <row r="11" spans="1:13" ht="11.25">
      <c r="A11" s="699"/>
      <c r="B11" s="707" t="s">
        <v>5</v>
      </c>
      <c r="C11" s="708" t="s">
        <v>284</v>
      </c>
      <c r="D11" s="709"/>
      <c r="E11" s="710"/>
      <c r="F11" s="711" t="s">
        <v>90</v>
      </c>
      <c r="G11" s="712"/>
      <c r="H11" s="713"/>
      <c r="I11" s="713"/>
      <c r="J11" s="713"/>
      <c r="K11" s="1665"/>
      <c r="L11" s="1666"/>
      <c r="M11" s="700"/>
    </row>
    <row r="12" spans="1:13" ht="11.25">
      <c r="A12" s="699"/>
      <c r="B12" s="715"/>
      <c r="C12" s="716"/>
      <c r="D12" s="709"/>
      <c r="E12" s="710"/>
      <c r="F12" s="717" t="s">
        <v>6</v>
      </c>
      <c r="G12" s="718"/>
      <c r="H12" s="718"/>
      <c r="I12" s="718"/>
      <c r="J12" s="718"/>
      <c r="K12" s="719"/>
      <c r="L12" s="720"/>
      <c r="M12" s="700"/>
    </row>
    <row r="13" spans="1:13" ht="12" thickBot="1">
      <c r="A13" s="699"/>
      <c r="B13" s="715"/>
      <c r="C13" s="716"/>
      <c r="D13" s="709"/>
      <c r="E13" s="710"/>
      <c r="F13" s="717" t="s">
        <v>7</v>
      </c>
      <c r="G13" s="718"/>
      <c r="H13" s="718"/>
      <c r="I13" s="718"/>
      <c r="J13" s="718"/>
      <c r="K13" s="721"/>
      <c r="L13" s="722"/>
      <c r="M13" s="700"/>
    </row>
    <row r="14" spans="1:13" ht="12" thickBot="1">
      <c r="A14" s="699"/>
      <c r="B14" s="723"/>
      <c r="C14" s="702"/>
      <c r="D14" s="724"/>
      <c r="E14" s="725"/>
      <c r="F14" s="726" t="s">
        <v>8</v>
      </c>
      <c r="G14" s="727"/>
      <c r="H14" s="727"/>
      <c r="I14" s="727"/>
      <c r="J14" s="727"/>
      <c r="K14" s="1723"/>
      <c r="L14" s="1724"/>
      <c r="M14" s="700"/>
    </row>
    <row r="15" spans="1:13" ht="12" thickBot="1">
      <c r="A15" s="699"/>
      <c r="B15" s="707" t="s">
        <v>9</v>
      </c>
      <c r="C15" s="728" t="s">
        <v>10</v>
      </c>
      <c r="D15" s="729"/>
      <c r="E15" s="730"/>
      <c r="F15" s="730"/>
      <c r="G15" s="731"/>
      <c r="H15" s="732"/>
      <c r="I15" s="732"/>
      <c r="J15" s="732"/>
      <c r="K15" s="1708"/>
      <c r="L15" s="1709"/>
      <c r="M15" s="700"/>
    </row>
    <row r="16" spans="1:13" ht="12" thickBot="1">
      <c r="A16" s="699"/>
      <c r="B16" s="715"/>
      <c r="C16" s="701" t="s">
        <v>11</v>
      </c>
      <c r="D16" s="708" t="s">
        <v>12</v>
      </c>
      <c r="E16" s="733"/>
      <c r="F16" s="734"/>
      <c r="G16" s="704"/>
      <c r="H16" s="704"/>
      <c r="I16" s="704"/>
      <c r="J16" s="704"/>
      <c r="K16" s="719"/>
      <c r="L16" s="720"/>
      <c r="M16" s="700"/>
    </row>
    <row r="17" spans="1:13" ht="12" thickBot="1">
      <c r="A17" s="699"/>
      <c r="B17" s="715"/>
      <c r="C17" s="735"/>
      <c r="D17" s="736"/>
      <c r="E17" s="704"/>
      <c r="F17" s="737"/>
      <c r="G17" s="704"/>
      <c r="H17" s="704"/>
      <c r="I17" s="704"/>
      <c r="J17" s="704"/>
      <c r="K17" s="738"/>
      <c r="L17" s="739"/>
      <c r="M17" s="700"/>
    </row>
    <row r="18" spans="1:13" ht="12" thickBot="1">
      <c r="A18" s="699"/>
      <c r="B18" s="715"/>
      <c r="C18" s="735"/>
      <c r="D18" s="736"/>
      <c r="E18" s="704"/>
      <c r="F18" s="737"/>
      <c r="G18" s="704"/>
      <c r="H18" s="704"/>
      <c r="I18" s="704"/>
      <c r="J18" s="704"/>
      <c r="K18" s="1708"/>
      <c r="L18" s="1709"/>
      <c r="M18" s="700"/>
    </row>
    <row r="19" spans="1:13" ht="12" thickBot="1">
      <c r="A19" s="699"/>
      <c r="B19" s="715"/>
      <c r="C19" s="735"/>
      <c r="D19" s="736"/>
      <c r="E19" s="704"/>
      <c r="F19" s="737"/>
      <c r="G19" s="704"/>
      <c r="H19" s="704"/>
      <c r="I19" s="704"/>
      <c r="J19" s="704"/>
      <c r="K19" s="719"/>
      <c r="L19" s="720"/>
      <c r="M19" s="700"/>
    </row>
    <row r="20" spans="1:13" ht="12" thickBot="1">
      <c r="A20" s="699"/>
      <c r="B20" s="715"/>
      <c r="C20" s="735"/>
      <c r="D20" s="736"/>
      <c r="E20" s="704"/>
      <c r="F20" s="737"/>
      <c r="G20" s="704"/>
      <c r="H20" s="704"/>
      <c r="I20" s="704"/>
      <c r="J20" s="704"/>
      <c r="K20" s="740"/>
      <c r="L20" s="741"/>
      <c r="M20" s="700"/>
    </row>
    <row r="21" spans="1:13" ht="12" thickBot="1">
      <c r="A21" s="699"/>
      <c r="B21" s="723"/>
      <c r="C21" s="742"/>
      <c r="D21" s="699"/>
      <c r="E21" s="743"/>
      <c r="F21" s="709"/>
      <c r="G21" s="733"/>
      <c r="H21" s="733"/>
      <c r="I21" s="733"/>
      <c r="J21" s="733"/>
      <c r="K21" s="744"/>
      <c r="L21" s="745"/>
      <c r="M21" s="700"/>
    </row>
    <row r="22" spans="1:13" ht="12" thickBot="1">
      <c r="A22" s="746"/>
      <c r="B22" s="1710" t="s">
        <v>13</v>
      </c>
      <c r="C22" s="1711"/>
      <c r="D22" s="1711"/>
      <c r="E22" s="1711"/>
      <c r="F22" s="1711"/>
      <c r="G22" s="1711"/>
      <c r="H22" s="1711"/>
      <c r="I22" s="1711"/>
      <c r="J22" s="1711"/>
      <c r="K22" s="1712"/>
      <c r="L22" s="1713"/>
      <c r="M22" s="747"/>
    </row>
    <row r="23" spans="1:13" ht="12" thickBot="1">
      <c r="A23" s="748"/>
      <c r="B23" s="1689" t="s">
        <v>82</v>
      </c>
      <c r="C23" s="1702" t="s">
        <v>14</v>
      </c>
      <c r="D23" s="1706"/>
      <c r="E23" s="1706"/>
      <c r="F23" s="1689" t="s">
        <v>331</v>
      </c>
      <c r="G23" s="1702" t="s">
        <v>318</v>
      </c>
      <c r="H23" s="1703"/>
      <c r="I23" s="1702" t="s">
        <v>325</v>
      </c>
      <c r="J23" s="1703"/>
      <c r="K23" s="1702" t="s">
        <v>458</v>
      </c>
      <c r="L23" s="1703"/>
      <c r="M23" s="747"/>
    </row>
    <row r="24" spans="1:13" ht="45.75" thickBot="1">
      <c r="A24" s="748"/>
      <c r="B24" s="1690"/>
      <c r="C24" s="749" t="s">
        <v>15</v>
      </c>
      <c r="D24" s="750"/>
      <c r="E24" s="751" t="s">
        <v>16</v>
      </c>
      <c r="F24" s="1707"/>
      <c r="G24" s="752" t="s">
        <v>83</v>
      </c>
      <c r="H24" s="753" t="s">
        <v>81</v>
      </c>
      <c r="I24" s="752" t="s">
        <v>83</v>
      </c>
      <c r="J24" s="753" t="s">
        <v>81</v>
      </c>
      <c r="K24" s="752" t="s">
        <v>83</v>
      </c>
      <c r="L24" s="753" t="s">
        <v>81</v>
      </c>
      <c r="M24" s="747"/>
    </row>
    <row r="25" spans="1:13" ht="12" thickBot="1">
      <c r="A25" s="746"/>
      <c r="B25" s="754">
        <v>1</v>
      </c>
      <c r="C25" s="1704" t="s">
        <v>17</v>
      </c>
      <c r="D25" s="1705"/>
      <c r="E25" s="755" t="s">
        <v>18</v>
      </c>
      <c r="F25" s="756"/>
      <c r="G25" s="757"/>
      <c r="H25" s="758"/>
      <c r="I25" s="757"/>
      <c r="J25" s="758"/>
      <c r="K25" s="757"/>
      <c r="L25" s="758"/>
      <c r="M25" s="747"/>
    </row>
    <row r="26" spans="1:13" ht="11.25">
      <c r="A26" s="746"/>
      <c r="B26" s="759"/>
      <c r="C26" s="760" t="s">
        <v>287</v>
      </c>
      <c r="D26" s="761"/>
      <c r="E26" s="762" t="s">
        <v>18</v>
      </c>
      <c r="F26" s="763"/>
      <c r="G26" s="764"/>
      <c r="H26" s="765"/>
      <c r="I26" s="764"/>
      <c r="J26" s="765"/>
      <c r="K26" s="764"/>
      <c r="L26" s="765"/>
      <c r="M26" s="747"/>
    </row>
    <row r="27" spans="1:13" ht="11.25">
      <c r="A27" s="746"/>
      <c r="B27" s="759"/>
      <c r="C27" s="760" t="s">
        <v>288</v>
      </c>
      <c r="D27" s="761"/>
      <c r="E27" s="762" t="s">
        <v>18</v>
      </c>
      <c r="F27" s="763"/>
      <c r="G27" s="764"/>
      <c r="H27" s="765"/>
      <c r="I27" s="764"/>
      <c r="J27" s="765"/>
      <c r="K27" s="764"/>
      <c r="L27" s="765"/>
      <c r="M27" s="747"/>
    </row>
    <row r="28" spans="1:13" ht="11.25">
      <c r="A28" s="746"/>
      <c r="B28" s="759"/>
      <c r="C28" s="760" t="s">
        <v>84</v>
      </c>
      <c r="D28" s="761"/>
      <c r="E28" s="762" t="s">
        <v>18</v>
      </c>
      <c r="F28" s="763"/>
      <c r="G28" s="764"/>
      <c r="H28" s="765"/>
      <c r="I28" s="764"/>
      <c r="J28" s="765"/>
      <c r="K28" s="764"/>
      <c r="L28" s="765"/>
      <c r="M28" s="747"/>
    </row>
    <row r="29" spans="1:13" ht="12" thickBot="1">
      <c r="A29" s="746"/>
      <c r="B29" s="759"/>
      <c r="C29" s="766" t="s">
        <v>19</v>
      </c>
      <c r="D29" s="767"/>
      <c r="E29" s="1075"/>
      <c r="F29" s="769"/>
      <c r="G29" s="770"/>
      <c r="H29" s="771"/>
      <c r="I29" s="770"/>
      <c r="J29" s="771"/>
      <c r="K29" s="770"/>
      <c r="L29" s="771"/>
      <c r="M29" s="747"/>
    </row>
    <row r="30" spans="1:13" ht="11.25">
      <c r="A30" s="746"/>
      <c r="B30" s="759"/>
      <c r="C30" s="772" t="s">
        <v>423</v>
      </c>
      <c r="D30" s="773"/>
      <c r="E30" s="1076">
        <v>8</v>
      </c>
      <c r="F30" s="774">
        <v>401.8</v>
      </c>
      <c r="G30" s="776">
        <v>1</v>
      </c>
      <c r="H30" s="777">
        <v>4821.6</v>
      </c>
      <c r="I30" s="778">
        <v>1</v>
      </c>
      <c r="J30" s="777">
        <v>4821.6</v>
      </c>
      <c r="K30" s="778">
        <v>1</v>
      </c>
      <c r="L30" s="777">
        <v>4821.6</v>
      </c>
      <c r="M30" s="747"/>
    </row>
    <row r="31" spans="1:13" ht="11.25">
      <c r="A31" s="746"/>
      <c r="B31" s="759"/>
      <c r="C31" s="1628" t="s">
        <v>424</v>
      </c>
      <c r="D31" s="1701"/>
      <c r="E31" s="1077">
        <v>7</v>
      </c>
      <c r="F31" s="779">
        <v>356</v>
      </c>
      <c r="G31" s="781">
        <v>1</v>
      </c>
      <c r="H31" s="782">
        <v>4272</v>
      </c>
      <c r="I31" s="783">
        <v>1</v>
      </c>
      <c r="J31" s="782">
        <v>4272</v>
      </c>
      <c r="K31" s="783">
        <v>1</v>
      </c>
      <c r="L31" s="782">
        <v>4272</v>
      </c>
      <c r="M31" s="747"/>
    </row>
    <row r="32" spans="1:15" ht="11.25">
      <c r="A32" s="746"/>
      <c r="B32" s="759"/>
      <c r="C32" s="1628" t="s">
        <v>424</v>
      </c>
      <c r="D32" s="1701"/>
      <c r="E32" s="1078">
        <v>6</v>
      </c>
      <c r="F32" s="779">
        <v>308.85</v>
      </c>
      <c r="G32" s="785">
        <v>1</v>
      </c>
      <c r="H32" s="782">
        <v>3706.2000000000003</v>
      </c>
      <c r="I32" s="786">
        <v>1</v>
      </c>
      <c r="J32" s="782">
        <v>3706.2000000000003</v>
      </c>
      <c r="K32" s="786">
        <v>1</v>
      </c>
      <c r="L32" s="782">
        <v>3706.2000000000003</v>
      </c>
      <c r="M32" s="747"/>
      <c r="O32" s="1079"/>
    </row>
    <row r="33" spans="1:15" ht="11.25">
      <c r="A33" s="746"/>
      <c r="B33" s="759"/>
      <c r="C33" s="1628" t="s">
        <v>425</v>
      </c>
      <c r="D33" s="1701"/>
      <c r="E33" s="1077">
        <v>7</v>
      </c>
      <c r="F33" s="779">
        <v>463.04</v>
      </c>
      <c r="G33" s="787">
        <v>1</v>
      </c>
      <c r="H33" s="782">
        <v>5556.4800000000005</v>
      </c>
      <c r="I33" s="788">
        <v>1</v>
      </c>
      <c r="J33" s="782">
        <v>5556.4800000000005</v>
      </c>
      <c r="K33" s="788">
        <v>1</v>
      </c>
      <c r="L33" s="782">
        <v>5556.4800000000005</v>
      </c>
      <c r="M33" s="747"/>
      <c r="O33" s="1080"/>
    </row>
    <row r="34" spans="1:15" ht="11.25">
      <c r="A34" s="746"/>
      <c r="B34" s="759"/>
      <c r="C34" s="1628" t="s">
        <v>426</v>
      </c>
      <c r="D34" s="1701"/>
      <c r="E34" s="1081">
        <v>4.83</v>
      </c>
      <c r="F34" s="779">
        <v>361.51</v>
      </c>
      <c r="G34" s="787">
        <v>6</v>
      </c>
      <c r="H34" s="782">
        <v>26028.72</v>
      </c>
      <c r="I34" s="788">
        <v>8</v>
      </c>
      <c r="J34" s="782">
        <v>34704.96</v>
      </c>
      <c r="K34" s="788">
        <v>8</v>
      </c>
      <c r="L34" s="782">
        <v>34704.96</v>
      </c>
      <c r="M34" s="747"/>
      <c r="O34" s="1080"/>
    </row>
    <row r="35" spans="1:15" ht="11.25">
      <c r="A35" s="746"/>
      <c r="B35" s="759"/>
      <c r="C35" s="1699" t="s">
        <v>472</v>
      </c>
      <c r="D35" s="1700"/>
      <c r="E35" s="1077">
        <v>7</v>
      </c>
      <c r="F35" s="502">
        <v>356</v>
      </c>
      <c r="G35" s="791">
        <v>1</v>
      </c>
      <c r="H35" s="792">
        <v>0</v>
      </c>
      <c r="I35" s="793">
        <v>1</v>
      </c>
      <c r="J35" s="792">
        <v>4272</v>
      </c>
      <c r="K35" s="793">
        <v>1</v>
      </c>
      <c r="L35" s="792">
        <v>4272</v>
      </c>
      <c r="M35" s="747"/>
      <c r="O35" s="772"/>
    </row>
    <row r="36" spans="1:15" ht="11.25">
      <c r="A36" s="746"/>
      <c r="B36" s="759"/>
      <c r="C36" s="1699" t="s">
        <v>473</v>
      </c>
      <c r="D36" s="1700"/>
      <c r="E36" s="790"/>
      <c r="F36" s="794"/>
      <c r="G36" s="783"/>
      <c r="H36" s="792"/>
      <c r="I36" s="793">
        <v>1</v>
      </c>
      <c r="J36" s="792">
        <v>4272</v>
      </c>
      <c r="K36" s="793">
        <v>1</v>
      </c>
      <c r="L36" s="792">
        <v>4272</v>
      </c>
      <c r="M36" s="747"/>
      <c r="O36" s="1080"/>
    </row>
    <row r="37" spans="1:15" ht="11.25">
      <c r="A37" s="746"/>
      <c r="B37" s="759"/>
      <c r="C37" s="1699" t="s">
        <v>474</v>
      </c>
      <c r="D37" s="1700"/>
      <c r="E37" s="790"/>
      <c r="F37" s="780"/>
      <c r="G37" s="791"/>
      <c r="H37" s="792"/>
      <c r="I37" s="793">
        <v>1</v>
      </c>
      <c r="J37" s="792">
        <v>3706.2000000000003</v>
      </c>
      <c r="K37" s="793">
        <v>1</v>
      </c>
      <c r="L37" s="792">
        <v>3706.2000000000003</v>
      </c>
      <c r="M37" s="747"/>
      <c r="O37" s="709"/>
    </row>
    <row r="38" spans="1:15" ht="11.25">
      <c r="A38" s="746"/>
      <c r="B38" s="759"/>
      <c r="C38" s="1699" t="s">
        <v>475</v>
      </c>
      <c r="D38" s="1700"/>
      <c r="E38" s="789"/>
      <c r="F38" s="780"/>
      <c r="G38" s="795"/>
      <c r="H38" s="792"/>
      <c r="I38" s="796"/>
      <c r="J38" s="792"/>
      <c r="K38" s="793">
        <v>1</v>
      </c>
      <c r="L38" s="792">
        <v>4272</v>
      </c>
      <c r="M38" s="747"/>
      <c r="O38" s="1080"/>
    </row>
    <row r="39" spans="1:15" ht="11.25">
      <c r="A39" s="746"/>
      <c r="B39" s="759"/>
      <c r="C39" s="1699" t="s">
        <v>476</v>
      </c>
      <c r="D39" s="1700"/>
      <c r="E39" s="789"/>
      <c r="F39" s="789"/>
      <c r="G39" s="795"/>
      <c r="H39" s="797"/>
      <c r="I39" s="796"/>
      <c r="J39" s="797"/>
      <c r="K39" s="793">
        <v>1</v>
      </c>
      <c r="L39" s="792">
        <v>3157.08</v>
      </c>
      <c r="M39" s="747"/>
      <c r="O39" s="1079"/>
    </row>
    <row r="40" spans="1:13" ht="12" thickBot="1">
      <c r="A40" s="746"/>
      <c r="B40" s="759"/>
      <c r="C40" s="726"/>
      <c r="D40" s="798"/>
      <c r="E40" s="799"/>
      <c r="F40" s="799"/>
      <c r="G40" s="800"/>
      <c r="H40" s="799"/>
      <c r="I40" s="801"/>
      <c r="J40" s="799"/>
      <c r="K40" s="801"/>
      <c r="L40" s="799"/>
      <c r="M40" s="747"/>
    </row>
    <row r="41" spans="1:13" ht="12" thickBot="1">
      <c r="A41" s="699"/>
      <c r="B41" s="802">
        <v>2</v>
      </c>
      <c r="C41" s="1684" t="s">
        <v>20</v>
      </c>
      <c r="D41" s="1685"/>
      <c r="E41" s="1686"/>
      <c r="F41" s="803"/>
      <c r="G41" s="803">
        <f aca="true" t="shared" si="0" ref="G41:L41">SUM(G30:G40)</f>
        <v>11</v>
      </c>
      <c r="H41" s="1082">
        <f t="shared" si="0"/>
        <v>44385</v>
      </c>
      <c r="I41" s="806">
        <f t="shared" si="0"/>
        <v>15</v>
      </c>
      <c r="J41" s="417">
        <f t="shared" si="0"/>
        <v>65311.44</v>
      </c>
      <c r="K41" s="806">
        <f t="shared" si="0"/>
        <v>17</v>
      </c>
      <c r="L41" s="417">
        <f t="shared" si="0"/>
        <v>72740.52</v>
      </c>
      <c r="M41" s="700"/>
    </row>
    <row r="42" spans="1:13" ht="12" thickBot="1">
      <c r="A42" s="697"/>
      <c r="B42" s="809">
        <v>3</v>
      </c>
      <c r="C42" s="810" t="s">
        <v>21</v>
      </c>
      <c r="D42" s="811"/>
      <c r="E42" s="811"/>
      <c r="F42" s="812"/>
      <c r="G42" s="732"/>
      <c r="H42" s="1083"/>
      <c r="I42" s="732"/>
      <c r="J42" s="814"/>
      <c r="K42" s="732"/>
      <c r="L42" s="814"/>
      <c r="M42" s="698"/>
    </row>
    <row r="43" spans="1:13" ht="12" thickBot="1">
      <c r="A43" s="699"/>
      <c r="B43" s="815">
        <v>4</v>
      </c>
      <c r="C43" s="816" t="s">
        <v>22</v>
      </c>
      <c r="D43" s="817"/>
      <c r="E43" s="817"/>
      <c r="F43" s="818"/>
      <c r="G43" s="819" t="s">
        <v>23</v>
      </c>
      <c r="H43" s="1084"/>
      <c r="I43" s="821" t="s">
        <v>23</v>
      </c>
      <c r="J43" s="1085">
        <v>0</v>
      </c>
      <c r="K43" s="821" t="s">
        <v>23</v>
      </c>
      <c r="L43" s="1085">
        <v>0</v>
      </c>
      <c r="M43" s="700"/>
    </row>
    <row r="44" spans="1:13" ht="12" thickBot="1">
      <c r="A44" s="699"/>
      <c r="B44" s="815">
        <v>5</v>
      </c>
      <c r="C44" s="816" t="s">
        <v>24</v>
      </c>
      <c r="D44" s="817"/>
      <c r="E44" s="817"/>
      <c r="F44" s="823"/>
      <c r="G44" s="819" t="s">
        <v>23</v>
      </c>
      <c r="H44" s="1084"/>
      <c r="I44" s="821" t="s">
        <v>23</v>
      </c>
      <c r="J44" s="1085">
        <v>0</v>
      </c>
      <c r="K44" s="821" t="s">
        <v>23</v>
      </c>
      <c r="L44" s="1085">
        <v>0</v>
      </c>
      <c r="M44" s="700"/>
    </row>
    <row r="45" spans="1:13" ht="12" thickBot="1">
      <c r="A45" s="699"/>
      <c r="B45" s="815">
        <v>6</v>
      </c>
      <c r="C45" s="816" t="s">
        <v>25</v>
      </c>
      <c r="D45" s="817"/>
      <c r="E45" s="817"/>
      <c r="F45" s="823"/>
      <c r="G45" s="824"/>
      <c r="H45" s="1086"/>
      <c r="I45" s="826"/>
      <c r="J45" s="1085">
        <v>0</v>
      </c>
      <c r="K45" s="826"/>
      <c r="L45" s="1085">
        <v>0</v>
      </c>
      <c r="M45" s="700"/>
    </row>
    <row r="46" spans="1:13" ht="12" thickBot="1">
      <c r="A46" s="699"/>
      <c r="B46" s="815">
        <v>7</v>
      </c>
      <c r="C46" s="816" t="s">
        <v>89</v>
      </c>
      <c r="D46" s="817"/>
      <c r="E46" s="817"/>
      <c r="F46" s="827"/>
      <c r="G46" s="824" t="s">
        <v>23</v>
      </c>
      <c r="H46" s="1086"/>
      <c r="I46" s="826" t="s">
        <v>23</v>
      </c>
      <c r="J46" s="1085"/>
      <c r="K46" s="826" t="s">
        <v>23</v>
      </c>
      <c r="L46" s="1085">
        <v>0</v>
      </c>
      <c r="M46" s="700"/>
    </row>
    <row r="47" spans="1:13" ht="12" thickBot="1">
      <c r="A47" s="702"/>
      <c r="B47" s="828">
        <v>8</v>
      </c>
      <c r="C47" s="829" t="s">
        <v>26</v>
      </c>
      <c r="D47" s="811"/>
      <c r="E47" s="811"/>
      <c r="F47" s="830"/>
      <c r="G47" s="831"/>
      <c r="H47" s="832">
        <f>H43+H44+H45+H46+H74</f>
        <v>46604.25</v>
      </c>
      <c r="I47" s="831"/>
      <c r="J47" s="423">
        <f>J43+J44+J45+J46+I74</f>
        <v>68577.012</v>
      </c>
      <c r="K47" s="831"/>
      <c r="L47" s="423">
        <f>L43+L44+L45+L46+K74</f>
        <v>76377.546</v>
      </c>
      <c r="M47" s="725"/>
    </row>
    <row r="48" spans="1:13" ht="12" thickBot="1">
      <c r="A48" s="699"/>
      <c r="B48" s="1687" t="s">
        <v>27</v>
      </c>
      <c r="C48" s="1688"/>
      <c r="D48" s="1688"/>
      <c r="E48" s="1688"/>
      <c r="F48" s="1688"/>
      <c r="G48" s="1688"/>
      <c r="H48" s="1688"/>
      <c r="I48" s="1688"/>
      <c r="J48" s="1688"/>
      <c r="K48" s="1688"/>
      <c r="L48" s="1688"/>
      <c r="M48" s="833"/>
    </row>
    <row r="49" spans="1:13" ht="23.25" thickBot="1">
      <c r="A49" s="746"/>
      <c r="B49" s="1689" t="s">
        <v>28</v>
      </c>
      <c r="C49" s="1691" t="s">
        <v>29</v>
      </c>
      <c r="D49" s="1692"/>
      <c r="E49" s="1692"/>
      <c r="F49" s="1693"/>
      <c r="G49" s="834" t="s">
        <v>332</v>
      </c>
      <c r="H49" s="835" t="s">
        <v>328</v>
      </c>
      <c r="I49" s="1662" t="s">
        <v>324</v>
      </c>
      <c r="J49" s="1663"/>
      <c r="K49" s="1662" t="s">
        <v>329</v>
      </c>
      <c r="L49" s="1663"/>
      <c r="M49" s="836"/>
    </row>
    <row r="50" spans="1:13" ht="12" thickBot="1">
      <c r="A50" s="746"/>
      <c r="B50" s="1690"/>
      <c r="C50" s="1694"/>
      <c r="D50" s="1695"/>
      <c r="E50" s="1695"/>
      <c r="F50" s="1696"/>
      <c r="G50" s="839" t="s">
        <v>366</v>
      </c>
      <c r="H50" s="840" t="s">
        <v>30</v>
      </c>
      <c r="I50" s="1697" t="s">
        <v>31</v>
      </c>
      <c r="J50" s="1698"/>
      <c r="K50" s="1697" t="s">
        <v>31</v>
      </c>
      <c r="L50" s="1698"/>
      <c r="M50" s="784"/>
    </row>
    <row r="51" spans="1:13" ht="12" thickBot="1">
      <c r="A51" s="746"/>
      <c r="B51" s="841">
        <v>9</v>
      </c>
      <c r="C51" s="842" t="s">
        <v>32</v>
      </c>
      <c r="D51" s="843"/>
      <c r="E51" s="843"/>
      <c r="F51" s="775"/>
      <c r="G51" s="844"/>
      <c r="H51" s="845"/>
      <c r="I51" s="1682"/>
      <c r="J51" s="1683"/>
      <c r="K51" s="1682"/>
      <c r="L51" s="1683"/>
      <c r="M51" s="836"/>
    </row>
    <row r="52" spans="1:13" ht="12" thickBot="1">
      <c r="A52" s="746"/>
      <c r="B52" s="846">
        <v>10</v>
      </c>
      <c r="C52" s="847" t="s">
        <v>405</v>
      </c>
      <c r="D52" s="848"/>
      <c r="E52" s="848"/>
      <c r="F52" s="849"/>
      <c r="G52" s="849"/>
      <c r="H52" s="850"/>
      <c r="I52" s="1674"/>
      <c r="J52" s="1675"/>
      <c r="K52" s="1674"/>
      <c r="L52" s="1675"/>
      <c r="M52" s="836"/>
    </row>
    <row r="53" spans="1:13" ht="11.25">
      <c r="A53" s="746"/>
      <c r="B53" s="759"/>
      <c r="C53" s="851"/>
      <c r="D53" s="851"/>
      <c r="E53" s="851"/>
      <c r="F53" s="852"/>
      <c r="G53" s="853"/>
      <c r="H53" s="854"/>
      <c r="I53" s="1676"/>
      <c r="J53" s="1677"/>
      <c r="K53" s="1676"/>
      <c r="L53" s="1677"/>
      <c r="M53" s="836"/>
    </row>
    <row r="54" spans="1:13" ht="11.25">
      <c r="A54" s="746"/>
      <c r="B54" s="759"/>
      <c r="C54" s="855"/>
      <c r="D54" s="851"/>
      <c r="E54" s="851"/>
      <c r="F54" s="852"/>
      <c r="G54" s="856"/>
      <c r="H54" s="857"/>
      <c r="I54" s="1672"/>
      <c r="J54" s="1673"/>
      <c r="K54" s="1672"/>
      <c r="L54" s="1673"/>
      <c r="M54" s="836"/>
    </row>
    <row r="55" spans="1:13" ht="11.25">
      <c r="A55" s="746"/>
      <c r="B55" s="759"/>
      <c r="C55" s="855"/>
      <c r="D55" s="851"/>
      <c r="E55" s="851"/>
      <c r="F55" s="852"/>
      <c r="G55" s="856"/>
      <c r="H55" s="857"/>
      <c r="I55" s="1672"/>
      <c r="J55" s="1673"/>
      <c r="K55" s="1672"/>
      <c r="L55" s="1673"/>
      <c r="M55" s="836"/>
    </row>
    <row r="56" spans="1:13" ht="12" thickBot="1">
      <c r="A56" s="746"/>
      <c r="B56" s="858"/>
      <c r="C56" s="859"/>
      <c r="D56" s="860"/>
      <c r="E56" s="860"/>
      <c r="F56" s="861"/>
      <c r="G56" s="862"/>
      <c r="H56" s="863"/>
      <c r="I56" s="1668"/>
      <c r="J56" s="1669"/>
      <c r="K56" s="1668"/>
      <c r="L56" s="1669"/>
      <c r="M56" s="836"/>
    </row>
    <row r="57" spans="1:13" ht="11.25">
      <c r="A57" s="746"/>
      <c r="B57" s="759">
        <v>11</v>
      </c>
      <c r="C57" s="864" t="s">
        <v>33</v>
      </c>
      <c r="D57" s="865"/>
      <c r="E57" s="865"/>
      <c r="F57" s="866"/>
      <c r="G57" s="867"/>
      <c r="H57" s="868">
        <f>H47</f>
        <v>46604.25</v>
      </c>
      <c r="I57" s="1680">
        <f>J47</f>
        <v>68577.012</v>
      </c>
      <c r="J57" s="1681"/>
      <c r="K57" s="1680">
        <f>L47</f>
        <v>76377.546</v>
      </c>
      <c r="L57" s="1681"/>
      <c r="M57" s="836"/>
    </row>
    <row r="58" spans="1:13" ht="11.25">
      <c r="A58" s="746"/>
      <c r="B58" s="759">
        <v>12</v>
      </c>
      <c r="C58" s="869" t="s">
        <v>34</v>
      </c>
      <c r="D58" s="851"/>
      <c r="E58" s="851"/>
      <c r="F58" s="852"/>
      <c r="G58" s="856"/>
      <c r="H58" s="857"/>
      <c r="I58" s="1672"/>
      <c r="J58" s="1673"/>
      <c r="K58" s="1672"/>
      <c r="L58" s="1673"/>
      <c r="M58" s="836"/>
    </row>
    <row r="59" spans="1:13" ht="12" thickBot="1">
      <c r="A59" s="746"/>
      <c r="B59" s="759">
        <v>13</v>
      </c>
      <c r="C59" s="870" t="s">
        <v>35</v>
      </c>
      <c r="D59" s="871"/>
      <c r="E59" s="871"/>
      <c r="F59" s="836"/>
      <c r="G59" s="872"/>
      <c r="H59" s="873"/>
      <c r="I59" s="1678"/>
      <c r="J59" s="1679"/>
      <c r="K59" s="1678"/>
      <c r="L59" s="1679"/>
      <c r="M59" s="836"/>
    </row>
    <row r="60" spans="1:13" ht="12" thickBot="1">
      <c r="A60" s="746"/>
      <c r="B60" s="846">
        <v>14</v>
      </c>
      <c r="C60" s="874" t="s">
        <v>406</v>
      </c>
      <c r="D60" s="848"/>
      <c r="E60" s="848"/>
      <c r="F60" s="849"/>
      <c r="G60" s="875"/>
      <c r="H60" s="876">
        <v>0</v>
      </c>
      <c r="I60" s="1674"/>
      <c r="J60" s="1675"/>
      <c r="K60" s="1674"/>
      <c r="L60" s="1675"/>
      <c r="M60" s="836"/>
    </row>
    <row r="61" spans="1:13" ht="11.25">
      <c r="A61" s="746"/>
      <c r="B61" s="759"/>
      <c r="C61" s="746"/>
      <c r="D61" s="871"/>
      <c r="E61" s="871"/>
      <c r="F61" s="836"/>
      <c r="G61" s="877"/>
      <c r="H61" s="878"/>
      <c r="I61" s="1676"/>
      <c r="J61" s="1677"/>
      <c r="K61" s="1676"/>
      <c r="L61" s="1677"/>
      <c r="M61" s="836"/>
    </row>
    <row r="62" spans="1:13" ht="11.25">
      <c r="A62" s="746"/>
      <c r="B62" s="759"/>
      <c r="C62" s="879"/>
      <c r="D62" s="880"/>
      <c r="E62" s="880"/>
      <c r="F62" s="794"/>
      <c r="G62" s="881"/>
      <c r="H62" s="882"/>
      <c r="I62" s="1672"/>
      <c r="J62" s="1673"/>
      <c r="K62" s="1672"/>
      <c r="L62" s="1673"/>
      <c r="M62" s="836"/>
    </row>
    <row r="63" spans="1:13" ht="11.25">
      <c r="A63" s="746"/>
      <c r="B63" s="759"/>
      <c r="C63" s="879"/>
      <c r="D63" s="880"/>
      <c r="E63" s="880"/>
      <c r="F63" s="794"/>
      <c r="G63" s="881"/>
      <c r="H63" s="882"/>
      <c r="I63" s="1672"/>
      <c r="J63" s="1673"/>
      <c r="K63" s="1672"/>
      <c r="L63" s="1673"/>
      <c r="M63" s="836"/>
    </row>
    <row r="64" spans="1:13" ht="12" thickBot="1">
      <c r="A64" s="746"/>
      <c r="B64" s="759"/>
      <c r="C64" s="879"/>
      <c r="D64" s="880"/>
      <c r="E64" s="880"/>
      <c r="F64" s="794"/>
      <c r="G64" s="881"/>
      <c r="H64" s="882"/>
      <c r="I64" s="1678"/>
      <c r="J64" s="1679"/>
      <c r="K64" s="1678"/>
      <c r="L64" s="1679"/>
      <c r="M64" s="836"/>
    </row>
    <row r="65" spans="1:13" ht="12" thickBot="1">
      <c r="A65" s="746"/>
      <c r="B65" s="846">
        <v>15</v>
      </c>
      <c r="C65" s="874" t="s">
        <v>407</v>
      </c>
      <c r="D65" s="848"/>
      <c r="E65" s="848"/>
      <c r="F65" s="849"/>
      <c r="G65" s="875"/>
      <c r="H65" s="876"/>
      <c r="I65" s="1674"/>
      <c r="J65" s="1675"/>
      <c r="K65" s="1674"/>
      <c r="L65" s="1675"/>
      <c r="M65" s="836"/>
    </row>
    <row r="66" spans="1:13" ht="11.25">
      <c r="A66" s="746"/>
      <c r="B66" s="759"/>
      <c r="C66" s="883"/>
      <c r="D66" s="851"/>
      <c r="E66" s="851"/>
      <c r="F66" s="852"/>
      <c r="G66" s="884"/>
      <c r="H66" s="885"/>
      <c r="I66" s="1676"/>
      <c r="J66" s="1677"/>
      <c r="K66" s="1676"/>
      <c r="L66" s="1677"/>
      <c r="M66" s="836"/>
    </row>
    <row r="67" spans="1:13" ht="11.25">
      <c r="A67" s="746"/>
      <c r="B67" s="759"/>
      <c r="C67" s="869"/>
      <c r="D67" s="855"/>
      <c r="E67" s="855"/>
      <c r="F67" s="780"/>
      <c r="G67" s="886"/>
      <c r="H67" s="887"/>
      <c r="I67" s="1672"/>
      <c r="J67" s="1673"/>
      <c r="K67" s="1672"/>
      <c r="L67" s="1673"/>
      <c r="M67" s="836"/>
    </row>
    <row r="68" spans="1:13" ht="11.25">
      <c r="A68" s="746"/>
      <c r="B68" s="759"/>
      <c r="C68" s="869"/>
      <c r="D68" s="855"/>
      <c r="E68" s="855"/>
      <c r="F68" s="780"/>
      <c r="G68" s="886"/>
      <c r="H68" s="887"/>
      <c r="I68" s="1672"/>
      <c r="J68" s="1673"/>
      <c r="K68" s="1672"/>
      <c r="L68" s="1673"/>
      <c r="M68" s="888"/>
    </row>
    <row r="69" spans="1:13" ht="12" thickBot="1">
      <c r="A69" s="746"/>
      <c r="B69" s="759"/>
      <c r="C69" s="889"/>
      <c r="D69" s="860"/>
      <c r="E69" s="860"/>
      <c r="F69" s="861"/>
      <c r="G69" s="890"/>
      <c r="H69" s="891"/>
      <c r="I69" s="1668"/>
      <c r="J69" s="1669"/>
      <c r="K69" s="1668"/>
      <c r="L69" s="1669"/>
      <c r="M69" s="836"/>
    </row>
    <row r="70" spans="1:13" ht="12" thickBot="1">
      <c r="A70" s="699"/>
      <c r="B70" s="802">
        <v>16</v>
      </c>
      <c r="C70" s="806" t="s">
        <v>36</v>
      </c>
      <c r="D70" s="892"/>
      <c r="E70" s="892"/>
      <c r="F70" s="893"/>
      <c r="G70" s="894">
        <v>0</v>
      </c>
      <c r="H70" s="895">
        <v>0</v>
      </c>
      <c r="I70" s="1670"/>
      <c r="J70" s="1671"/>
      <c r="K70" s="1670">
        <v>0</v>
      </c>
      <c r="L70" s="1791"/>
      <c r="M70" s="888"/>
    </row>
    <row r="71" spans="1:13" ht="12" thickBot="1">
      <c r="A71" s="699"/>
      <c r="B71" s="1654" t="s">
        <v>37</v>
      </c>
      <c r="C71" s="1655"/>
      <c r="D71" s="1655"/>
      <c r="E71" s="1655"/>
      <c r="F71" s="1655"/>
      <c r="G71" s="1655"/>
      <c r="H71" s="1655"/>
      <c r="I71" s="1655"/>
      <c r="J71" s="1655"/>
      <c r="K71" s="1655"/>
      <c r="L71" s="1655"/>
      <c r="M71" s="888"/>
    </row>
    <row r="72" spans="1:13" ht="23.25" thickBot="1">
      <c r="A72" s="699"/>
      <c r="B72" s="1657" t="s">
        <v>28</v>
      </c>
      <c r="C72" s="1659" t="s">
        <v>38</v>
      </c>
      <c r="D72" s="1660"/>
      <c r="E72" s="1660"/>
      <c r="F72" s="1661"/>
      <c r="G72" s="834"/>
      <c r="H72" s="835" t="s">
        <v>328</v>
      </c>
      <c r="I72" s="1662" t="s">
        <v>374</v>
      </c>
      <c r="J72" s="1663"/>
      <c r="K72" s="1662" t="s">
        <v>392</v>
      </c>
      <c r="L72" s="1663"/>
      <c r="M72" s="888"/>
    </row>
    <row r="73" spans="1:13" ht="12" thickBot="1">
      <c r="A73" s="699"/>
      <c r="B73" s="1658"/>
      <c r="C73" s="707" t="s">
        <v>39</v>
      </c>
      <c r="D73" s="708" t="s">
        <v>40</v>
      </c>
      <c r="E73" s="733"/>
      <c r="F73" s="896"/>
      <c r="G73" s="897" t="s">
        <v>366</v>
      </c>
      <c r="H73" s="714" t="s">
        <v>41</v>
      </c>
      <c r="I73" s="1665" t="s">
        <v>42</v>
      </c>
      <c r="J73" s="1666"/>
      <c r="K73" s="1665" t="s">
        <v>42</v>
      </c>
      <c r="L73" s="1666"/>
      <c r="M73" s="888"/>
    </row>
    <row r="74" spans="1:13" ht="12" thickBot="1">
      <c r="A74" s="699"/>
      <c r="B74" s="802">
        <v>17</v>
      </c>
      <c r="C74" s="898" t="s">
        <v>43</v>
      </c>
      <c r="D74" s="899" t="s">
        <v>68</v>
      </c>
      <c r="E74" s="892"/>
      <c r="F74" s="893"/>
      <c r="G74" s="895"/>
      <c r="H74" s="1087">
        <f>H75+H79</f>
        <v>46604.25</v>
      </c>
      <c r="I74" s="1479">
        <f>I75+I79</f>
        <v>68577.012</v>
      </c>
      <c r="J74" s="1504"/>
      <c r="K74" s="1479">
        <f>K75+K79</f>
        <v>76377.546</v>
      </c>
      <c r="L74" s="1504"/>
      <c r="M74" s="888"/>
    </row>
    <row r="75" spans="1:13" ht="11.25">
      <c r="A75" s="699"/>
      <c r="B75" s="715">
        <v>18</v>
      </c>
      <c r="C75" s="901" t="s">
        <v>155</v>
      </c>
      <c r="D75" s="1652" t="s">
        <v>85</v>
      </c>
      <c r="E75" s="1653"/>
      <c r="F75" s="833"/>
      <c r="G75" s="902"/>
      <c r="H75" s="1088">
        <f>H41</f>
        <v>44385</v>
      </c>
      <c r="I75" s="1789">
        <f>J41</f>
        <v>65311.44</v>
      </c>
      <c r="J75" s="1790"/>
      <c r="K75" s="1789">
        <f>L41</f>
        <v>72740.52</v>
      </c>
      <c r="L75" s="1790"/>
      <c r="M75" s="888"/>
    </row>
    <row r="76" spans="1:13" ht="11.25">
      <c r="A76" s="746"/>
      <c r="B76" s="759">
        <v>20</v>
      </c>
      <c r="C76" s="904" t="s">
        <v>44</v>
      </c>
      <c r="D76" s="1642" t="s">
        <v>281</v>
      </c>
      <c r="E76" s="1643"/>
      <c r="F76" s="836"/>
      <c r="G76" s="886"/>
      <c r="H76" s="1089"/>
      <c r="I76" s="1785"/>
      <c r="J76" s="1786"/>
      <c r="K76" s="1785"/>
      <c r="L76" s="1786"/>
      <c r="M76" s="836"/>
    </row>
    <row r="77" spans="1:13" ht="12" thickBot="1">
      <c r="A77" s="746"/>
      <c r="B77" s="759">
        <v>21</v>
      </c>
      <c r="C77" s="908" t="s">
        <v>86</v>
      </c>
      <c r="D77" s="1647" t="s">
        <v>87</v>
      </c>
      <c r="E77" s="1648"/>
      <c r="F77" s="836"/>
      <c r="G77" s="881"/>
      <c r="H77" s="1090"/>
      <c r="I77" s="1787"/>
      <c r="J77" s="1788"/>
      <c r="K77" s="1787"/>
      <c r="L77" s="1788"/>
      <c r="M77" s="836"/>
    </row>
    <row r="78" spans="1:13" ht="12" thickBot="1">
      <c r="A78" s="746"/>
      <c r="B78" s="759"/>
      <c r="C78" s="908"/>
      <c r="D78" s="910" t="s">
        <v>305</v>
      </c>
      <c r="E78" s="909"/>
      <c r="F78" s="836"/>
      <c r="G78" s="911"/>
      <c r="H78" s="1090"/>
      <c r="I78" s="1091"/>
      <c r="J78" s="1092"/>
      <c r="K78" s="1091"/>
      <c r="L78" s="1092"/>
      <c r="M78" s="836"/>
    </row>
    <row r="79" spans="1:13" ht="12" thickBot="1">
      <c r="A79" s="746"/>
      <c r="B79" s="754">
        <v>22</v>
      </c>
      <c r="C79" s="915" t="s">
        <v>156</v>
      </c>
      <c r="D79" s="1640" t="s">
        <v>282</v>
      </c>
      <c r="E79" s="1641"/>
      <c r="F79" s="916"/>
      <c r="G79" s="917"/>
      <c r="H79" s="1093">
        <f>H75*0.05</f>
        <v>2219.25</v>
      </c>
      <c r="I79" s="1781">
        <f>I75*0.05</f>
        <v>3265.572</v>
      </c>
      <c r="J79" s="1782"/>
      <c r="K79" s="1781">
        <f>K75*0.05</f>
        <v>3637.0260000000003</v>
      </c>
      <c r="L79" s="1782"/>
      <c r="M79" s="836"/>
    </row>
    <row r="80" spans="1:13" ht="12" thickBot="1">
      <c r="A80" s="699"/>
      <c r="B80" s="919"/>
      <c r="C80" s="920"/>
      <c r="D80" s="921"/>
      <c r="E80" s="922"/>
      <c r="F80" s="923"/>
      <c r="G80" s="924"/>
      <c r="H80" s="925"/>
      <c r="I80" s="926"/>
      <c r="J80" s="927"/>
      <c r="K80" s="926"/>
      <c r="L80" s="928"/>
      <c r="M80" s="888"/>
    </row>
    <row r="81" spans="1:13" ht="12" thickBot="1">
      <c r="A81" s="699"/>
      <c r="B81" s="929">
        <v>23</v>
      </c>
      <c r="C81" s="930" t="s">
        <v>45</v>
      </c>
      <c r="D81" s="931" t="s">
        <v>46</v>
      </c>
      <c r="E81" s="932"/>
      <c r="F81" s="893"/>
      <c r="G81" s="933">
        <v>0</v>
      </c>
      <c r="H81" s="934"/>
      <c r="I81" s="1783"/>
      <c r="J81" s="1784"/>
      <c r="K81" s="1783">
        <v>0</v>
      </c>
      <c r="L81" s="1784"/>
      <c r="M81" s="888"/>
    </row>
    <row r="82" spans="1:13" ht="11.25">
      <c r="A82" s="746"/>
      <c r="B82" s="935">
        <v>24</v>
      </c>
      <c r="C82" s="936" t="s">
        <v>47</v>
      </c>
      <c r="D82" s="1638" t="s">
        <v>157</v>
      </c>
      <c r="E82" s="1639"/>
      <c r="F82" s="937"/>
      <c r="G82" s="938">
        <v>0</v>
      </c>
      <c r="H82" s="939"/>
      <c r="I82" s="1779"/>
      <c r="J82" s="1780"/>
      <c r="K82" s="1779">
        <v>0</v>
      </c>
      <c r="L82" s="1780"/>
      <c r="M82" s="836"/>
    </row>
    <row r="83" spans="1:13" ht="11.25">
      <c r="A83" s="746"/>
      <c r="B83" s="940"/>
      <c r="C83" s="941" t="s">
        <v>123</v>
      </c>
      <c r="D83" s="1636" t="s">
        <v>158</v>
      </c>
      <c r="E83" s="1637"/>
      <c r="F83" s="942"/>
      <c r="G83" s="884"/>
      <c r="H83" s="943"/>
      <c r="I83" s="1769"/>
      <c r="J83" s="1766"/>
      <c r="K83" s="1769"/>
      <c r="L83" s="1766"/>
      <c r="M83" s="836"/>
    </row>
    <row r="84" spans="1:13" ht="11.25">
      <c r="A84" s="746"/>
      <c r="B84" s="940"/>
      <c r="C84" s="941" t="s">
        <v>124</v>
      </c>
      <c r="D84" s="1636" t="s">
        <v>159</v>
      </c>
      <c r="E84" s="1637"/>
      <c r="F84" s="942"/>
      <c r="G84" s="884"/>
      <c r="H84" s="943"/>
      <c r="I84" s="1769"/>
      <c r="J84" s="1766"/>
      <c r="K84" s="1769"/>
      <c r="L84" s="1766"/>
      <c r="M84" s="836"/>
    </row>
    <row r="85" spans="1:13" ht="11.25">
      <c r="A85" s="746"/>
      <c r="B85" s="944">
        <v>25</v>
      </c>
      <c r="C85" s="945" t="s">
        <v>48</v>
      </c>
      <c r="D85" s="1628" t="s">
        <v>49</v>
      </c>
      <c r="E85" s="1629"/>
      <c r="F85" s="946"/>
      <c r="G85" s="886">
        <v>0</v>
      </c>
      <c r="H85" s="947"/>
      <c r="I85" s="1769"/>
      <c r="J85" s="1776"/>
      <c r="K85" s="1769">
        <v>0</v>
      </c>
      <c r="L85" s="1776"/>
      <c r="M85" s="836"/>
    </row>
    <row r="86" spans="1:13" ht="11.25">
      <c r="A86" s="746"/>
      <c r="B86" s="944"/>
      <c r="C86" s="949" t="s">
        <v>125</v>
      </c>
      <c r="D86" s="1626" t="s">
        <v>128</v>
      </c>
      <c r="E86" s="1627"/>
      <c r="F86" s="946"/>
      <c r="G86" s="886"/>
      <c r="H86" s="952"/>
      <c r="I86" s="1769"/>
      <c r="J86" s="1766"/>
      <c r="K86" s="1769"/>
      <c r="L86" s="1766"/>
      <c r="M86" s="836"/>
    </row>
    <row r="87" spans="1:13" ht="11.25">
      <c r="A87" s="746"/>
      <c r="B87" s="944"/>
      <c r="C87" s="949" t="s">
        <v>126</v>
      </c>
      <c r="D87" s="1626" t="s">
        <v>165</v>
      </c>
      <c r="E87" s="1627"/>
      <c r="F87" s="946"/>
      <c r="G87" s="886"/>
      <c r="H87" s="952"/>
      <c r="I87" s="1769"/>
      <c r="J87" s="1766"/>
      <c r="K87" s="1769"/>
      <c r="L87" s="1766"/>
      <c r="M87" s="836"/>
    </row>
    <row r="88" spans="1:13" ht="11.25">
      <c r="A88" s="746"/>
      <c r="B88" s="944"/>
      <c r="C88" s="949" t="s">
        <v>127</v>
      </c>
      <c r="D88" s="1626" t="s">
        <v>129</v>
      </c>
      <c r="E88" s="1627"/>
      <c r="F88" s="946"/>
      <c r="G88" s="886"/>
      <c r="H88" s="952"/>
      <c r="I88" s="1769"/>
      <c r="J88" s="1766"/>
      <c r="K88" s="1769"/>
      <c r="L88" s="1766"/>
      <c r="M88" s="836"/>
    </row>
    <row r="89" spans="1:13" ht="11.25">
      <c r="A89" s="746"/>
      <c r="B89" s="944">
        <v>26</v>
      </c>
      <c r="C89" s="945" t="s">
        <v>50</v>
      </c>
      <c r="D89" s="1628" t="s">
        <v>51</v>
      </c>
      <c r="E89" s="1629"/>
      <c r="F89" s="946"/>
      <c r="G89" s="886">
        <v>0</v>
      </c>
      <c r="H89" s="947"/>
      <c r="I89" s="1777"/>
      <c r="J89" s="1778"/>
      <c r="K89" s="1769">
        <v>0</v>
      </c>
      <c r="L89" s="1776"/>
      <c r="M89" s="836"/>
    </row>
    <row r="90" spans="1:13" ht="11.25">
      <c r="A90" s="746"/>
      <c r="B90" s="944"/>
      <c r="C90" s="949" t="s">
        <v>130</v>
      </c>
      <c r="D90" s="1626" t="s">
        <v>164</v>
      </c>
      <c r="E90" s="1627"/>
      <c r="F90" s="946"/>
      <c r="G90" s="886"/>
      <c r="H90" s="952"/>
      <c r="I90" s="1769"/>
      <c r="J90" s="1766"/>
      <c r="K90" s="1769"/>
      <c r="L90" s="1766"/>
      <c r="M90" s="836"/>
    </row>
    <row r="91" spans="1:13" ht="11.25">
      <c r="A91" s="746"/>
      <c r="B91" s="944"/>
      <c r="C91" s="949" t="s">
        <v>131</v>
      </c>
      <c r="D91" s="1626" t="s">
        <v>166</v>
      </c>
      <c r="E91" s="1627"/>
      <c r="F91" s="946"/>
      <c r="G91" s="886"/>
      <c r="H91" s="952"/>
      <c r="I91" s="1769"/>
      <c r="J91" s="1766"/>
      <c r="K91" s="1769"/>
      <c r="L91" s="1766"/>
      <c r="M91" s="836"/>
    </row>
    <row r="92" spans="1:13" ht="11.25">
      <c r="A92" s="746"/>
      <c r="B92" s="944"/>
      <c r="C92" s="949" t="s">
        <v>132</v>
      </c>
      <c r="D92" s="1626" t="s">
        <v>167</v>
      </c>
      <c r="E92" s="1627"/>
      <c r="F92" s="946"/>
      <c r="G92" s="886"/>
      <c r="H92" s="952"/>
      <c r="I92" s="1769"/>
      <c r="J92" s="1766"/>
      <c r="K92" s="1769"/>
      <c r="L92" s="1766"/>
      <c r="M92" s="836"/>
    </row>
    <row r="93" spans="1:13" ht="11.25">
      <c r="A93" s="746"/>
      <c r="B93" s="944"/>
      <c r="C93" s="949" t="s">
        <v>168</v>
      </c>
      <c r="D93" s="1626" t="s">
        <v>169</v>
      </c>
      <c r="E93" s="1627"/>
      <c r="F93" s="946"/>
      <c r="G93" s="886"/>
      <c r="H93" s="952"/>
      <c r="I93" s="1769"/>
      <c r="J93" s="1766"/>
      <c r="K93" s="1769"/>
      <c r="L93" s="1766"/>
      <c r="M93" s="836"/>
    </row>
    <row r="94" spans="1:13" ht="11.25">
      <c r="A94" s="746"/>
      <c r="B94" s="944"/>
      <c r="C94" s="953" t="s">
        <v>170</v>
      </c>
      <c r="D94" s="950" t="s">
        <v>171</v>
      </c>
      <c r="E94" s="951"/>
      <c r="F94" s="946"/>
      <c r="G94" s="886"/>
      <c r="H94" s="952"/>
      <c r="I94" s="1769"/>
      <c r="J94" s="1766"/>
      <c r="K94" s="1769"/>
      <c r="L94" s="1766"/>
      <c r="M94" s="836"/>
    </row>
    <row r="95" spans="1:13" ht="11.25">
      <c r="A95" s="746"/>
      <c r="B95" s="944"/>
      <c r="C95" s="949" t="s">
        <v>172</v>
      </c>
      <c r="D95" s="950" t="s">
        <v>173</v>
      </c>
      <c r="E95" s="951"/>
      <c r="F95" s="946"/>
      <c r="G95" s="886"/>
      <c r="H95" s="952"/>
      <c r="I95" s="1769"/>
      <c r="J95" s="1766"/>
      <c r="K95" s="1769"/>
      <c r="L95" s="1766"/>
      <c r="M95" s="836"/>
    </row>
    <row r="96" spans="1:13" ht="11.25">
      <c r="A96" s="746"/>
      <c r="B96" s="944">
        <v>27</v>
      </c>
      <c r="C96" s="945" t="s">
        <v>52</v>
      </c>
      <c r="D96" s="1628" t="s">
        <v>289</v>
      </c>
      <c r="E96" s="1629"/>
      <c r="F96" s="946"/>
      <c r="G96" s="886">
        <v>0</v>
      </c>
      <c r="H96" s="947"/>
      <c r="I96" s="1769"/>
      <c r="J96" s="1776"/>
      <c r="K96" s="1769">
        <v>0</v>
      </c>
      <c r="L96" s="1776"/>
      <c r="M96" s="836"/>
    </row>
    <row r="97" spans="1:13" ht="11.25">
      <c r="A97" s="746"/>
      <c r="B97" s="944"/>
      <c r="C97" s="949" t="s">
        <v>174</v>
      </c>
      <c r="D97" s="1626" t="s">
        <v>175</v>
      </c>
      <c r="E97" s="1627"/>
      <c r="F97" s="946"/>
      <c r="G97" s="886"/>
      <c r="H97" s="952"/>
      <c r="I97" s="1769"/>
      <c r="J97" s="1766"/>
      <c r="K97" s="1769"/>
      <c r="L97" s="1766"/>
      <c r="M97" s="836"/>
    </row>
    <row r="98" spans="1:13" ht="11.25">
      <c r="A98" s="746"/>
      <c r="B98" s="944"/>
      <c r="C98" s="949" t="s">
        <v>176</v>
      </c>
      <c r="D98" s="950" t="s">
        <v>177</v>
      </c>
      <c r="E98" s="951"/>
      <c r="F98" s="946"/>
      <c r="G98" s="886"/>
      <c r="H98" s="952"/>
      <c r="I98" s="1769"/>
      <c r="J98" s="1766"/>
      <c r="K98" s="1769"/>
      <c r="L98" s="1766"/>
      <c r="M98" s="836"/>
    </row>
    <row r="99" spans="1:13" ht="11.25">
      <c r="A99" s="746"/>
      <c r="B99" s="944"/>
      <c r="C99" s="949" t="s">
        <v>178</v>
      </c>
      <c r="D99" s="950" t="s">
        <v>179</v>
      </c>
      <c r="E99" s="951"/>
      <c r="F99" s="946"/>
      <c r="G99" s="886"/>
      <c r="H99" s="952"/>
      <c r="I99" s="1769"/>
      <c r="J99" s="1766"/>
      <c r="K99" s="1769"/>
      <c r="L99" s="1766"/>
      <c r="M99" s="836"/>
    </row>
    <row r="100" spans="1:13" ht="11.25">
      <c r="A100" s="746"/>
      <c r="B100" s="944"/>
      <c r="C100" s="949" t="s">
        <v>180</v>
      </c>
      <c r="D100" s="950" t="s">
        <v>181</v>
      </c>
      <c r="E100" s="951"/>
      <c r="F100" s="946"/>
      <c r="G100" s="886"/>
      <c r="H100" s="952"/>
      <c r="I100" s="1769"/>
      <c r="J100" s="1766"/>
      <c r="K100" s="1769"/>
      <c r="L100" s="1766"/>
      <c r="M100" s="836"/>
    </row>
    <row r="101" spans="1:13" ht="11.25">
      <c r="A101" s="746"/>
      <c r="B101" s="944"/>
      <c r="C101" s="949" t="s">
        <v>182</v>
      </c>
      <c r="D101" s="950" t="s">
        <v>183</v>
      </c>
      <c r="E101" s="951"/>
      <c r="F101" s="946"/>
      <c r="G101" s="886"/>
      <c r="H101" s="952"/>
      <c r="I101" s="1769"/>
      <c r="J101" s="1766"/>
      <c r="K101" s="1769"/>
      <c r="L101" s="1766"/>
      <c r="M101" s="836"/>
    </row>
    <row r="102" spans="1:13" ht="11.25">
      <c r="A102" s="746"/>
      <c r="B102" s="944"/>
      <c r="C102" s="949" t="s">
        <v>184</v>
      </c>
      <c r="D102" s="950" t="s">
        <v>185</v>
      </c>
      <c r="E102" s="951"/>
      <c r="F102" s="946"/>
      <c r="G102" s="886"/>
      <c r="H102" s="952"/>
      <c r="I102" s="1769"/>
      <c r="J102" s="1766"/>
      <c r="K102" s="1769"/>
      <c r="L102" s="1766"/>
      <c r="M102" s="836"/>
    </row>
    <row r="103" spans="1:13" ht="11.25">
      <c r="A103" s="746"/>
      <c r="B103" s="944"/>
      <c r="C103" s="949" t="s">
        <v>186</v>
      </c>
      <c r="D103" s="950" t="s">
        <v>187</v>
      </c>
      <c r="E103" s="951" t="s">
        <v>290</v>
      </c>
      <c r="F103" s="946"/>
      <c r="G103" s="886"/>
      <c r="H103" s="952"/>
      <c r="I103" s="1769"/>
      <c r="J103" s="1766"/>
      <c r="K103" s="1769"/>
      <c r="L103" s="1766"/>
      <c r="M103" s="836"/>
    </row>
    <row r="104" spans="1:13" ht="11.25">
      <c r="A104" s="746"/>
      <c r="B104" s="944"/>
      <c r="C104" s="949" t="s">
        <v>188</v>
      </c>
      <c r="D104" s="950" t="s">
        <v>189</v>
      </c>
      <c r="E104" s="951"/>
      <c r="F104" s="946"/>
      <c r="G104" s="886"/>
      <c r="H104" s="952"/>
      <c r="I104" s="1769"/>
      <c r="J104" s="1766"/>
      <c r="K104" s="1769"/>
      <c r="L104" s="1766"/>
      <c r="M104" s="836"/>
    </row>
    <row r="105" spans="1:13" ht="11.25">
      <c r="A105" s="746"/>
      <c r="B105" s="944"/>
      <c r="C105" s="949" t="s">
        <v>190</v>
      </c>
      <c r="D105" s="950" t="s">
        <v>191</v>
      </c>
      <c r="E105" s="951"/>
      <c r="F105" s="946"/>
      <c r="G105" s="886"/>
      <c r="H105" s="952"/>
      <c r="I105" s="1769"/>
      <c r="J105" s="1766"/>
      <c r="K105" s="1769"/>
      <c r="L105" s="1766"/>
      <c r="M105" s="836"/>
    </row>
    <row r="106" spans="1:13" ht="11.25">
      <c r="A106" s="746"/>
      <c r="B106" s="944"/>
      <c r="C106" s="949" t="s">
        <v>192</v>
      </c>
      <c r="D106" s="1626" t="s">
        <v>193</v>
      </c>
      <c r="E106" s="1627"/>
      <c r="F106" s="946"/>
      <c r="G106" s="886"/>
      <c r="H106" s="952"/>
      <c r="I106" s="1769"/>
      <c r="J106" s="1766"/>
      <c r="K106" s="1769"/>
      <c r="L106" s="1766"/>
      <c r="M106" s="836"/>
    </row>
    <row r="107" spans="1:13" ht="11.25">
      <c r="A107" s="746"/>
      <c r="B107" s="944"/>
      <c r="C107" s="949" t="s">
        <v>194</v>
      </c>
      <c r="D107" s="950" t="s">
        <v>195</v>
      </c>
      <c r="E107" s="951"/>
      <c r="F107" s="946"/>
      <c r="G107" s="886"/>
      <c r="H107" s="952"/>
      <c r="I107" s="1769"/>
      <c r="J107" s="1766"/>
      <c r="K107" s="1769"/>
      <c r="L107" s="1766"/>
      <c r="M107" s="836"/>
    </row>
    <row r="108" spans="1:13" ht="11.25">
      <c r="A108" s="746"/>
      <c r="B108" s="944">
        <v>28</v>
      </c>
      <c r="C108" s="945" t="s">
        <v>53</v>
      </c>
      <c r="D108" s="1628" t="s">
        <v>196</v>
      </c>
      <c r="E108" s="1629"/>
      <c r="F108" s="946"/>
      <c r="G108" s="886">
        <v>0</v>
      </c>
      <c r="H108" s="947"/>
      <c r="I108" s="1769"/>
      <c r="J108" s="1776"/>
      <c r="K108" s="1769">
        <v>0</v>
      </c>
      <c r="L108" s="1776"/>
      <c r="M108" s="836"/>
    </row>
    <row r="109" spans="1:13" ht="11.25">
      <c r="A109" s="746"/>
      <c r="B109" s="944"/>
      <c r="C109" s="949" t="s">
        <v>133</v>
      </c>
      <c r="D109" s="1626" t="s">
        <v>139</v>
      </c>
      <c r="E109" s="1627"/>
      <c r="F109" s="946"/>
      <c r="G109" s="886"/>
      <c r="H109" s="952"/>
      <c r="I109" s="1769"/>
      <c r="J109" s="1766"/>
      <c r="K109" s="1769"/>
      <c r="L109" s="1766"/>
      <c r="M109" s="836"/>
    </row>
    <row r="110" spans="1:13" ht="11.25">
      <c r="A110" s="746"/>
      <c r="B110" s="944"/>
      <c r="C110" s="949" t="s">
        <v>134</v>
      </c>
      <c r="D110" s="1626" t="s">
        <v>197</v>
      </c>
      <c r="E110" s="1627"/>
      <c r="F110" s="946"/>
      <c r="G110" s="886"/>
      <c r="H110" s="952"/>
      <c r="I110" s="1769"/>
      <c r="J110" s="1766"/>
      <c r="K110" s="1769"/>
      <c r="L110" s="1766"/>
      <c r="M110" s="836"/>
    </row>
    <row r="111" spans="1:13" ht="11.25">
      <c r="A111" s="746"/>
      <c r="B111" s="944"/>
      <c r="C111" s="949" t="s">
        <v>135</v>
      </c>
      <c r="D111" s="1626" t="s">
        <v>140</v>
      </c>
      <c r="E111" s="1627"/>
      <c r="F111" s="946"/>
      <c r="G111" s="886"/>
      <c r="H111" s="952"/>
      <c r="I111" s="1769"/>
      <c r="J111" s="1766"/>
      <c r="K111" s="1769"/>
      <c r="L111" s="1766"/>
      <c r="M111" s="836"/>
    </row>
    <row r="112" spans="1:13" ht="11.25">
      <c r="A112" s="746"/>
      <c r="B112" s="944"/>
      <c r="C112" s="949" t="s">
        <v>198</v>
      </c>
      <c r="D112" s="950" t="s">
        <v>199</v>
      </c>
      <c r="E112" s="951"/>
      <c r="F112" s="946"/>
      <c r="G112" s="886"/>
      <c r="H112" s="952"/>
      <c r="I112" s="1769"/>
      <c r="J112" s="1766"/>
      <c r="K112" s="1769"/>
      <c r="L112" s="1766"/>
      <c r="M112" s="836"/>
    </row>
    <row r="113" spans="1:13" ht="11.25">
      <c r="A113" s="746"/>
      <c r="B113" s="944"/>
      <c r="C113" s="949" t="s">
        <v>200</v>
      </c>
      <c r="D113" s="1626" t="s">
        <v>141</v>
      </c>
      <c r="E113" s="1627"/>
      <c r="F113" s="946"/>
      <c r="G113" s="886"/>
      <c r="H113" s="952"/>
      <c r="I113" s="1769"/>
      <c r="J113" s="1766"/>
      <c r="K113" s="1769"/>
      <c r="L113" s="1766"/>
      <c r="M113" s="836"/>
    </row>
    <row r="114" spans="1:13" ht="11.25">
      <c r="A114" s="746"/>
      <c r="B114" s="944"/>
      <c r="C114" s="949" t="s">
        <v>136</v>
      </c>
      <c r="D114" s="1626" t="s">
        <v>201</v>
      </c>
      <c r="E114" s="1627"/>
      <c r="F114" s="946"/>
      <c r="G114" s="886"/>
      <c r="H114" s="952"/>
      <c r="I114" s="1769"/>
      <c r="J114" s="1766"/>
      <c r="K114" s="1769"/>
      <c r="L114" s="1766"/>
      <c r="M114" s="836"/>
    </row>
    <row r="115" spans="1:13" ht="11.25">
      <c r="A115" s="746"/>
      <c r="B115" s="944"/>
      <c r="C115" s="949" t="s">
        <v>137</v>
      </c>
      <c r="D115" s="1626" t="s">
        <v>202</v>
      </c>
      <c r="E115" s="1627"/>
      <c r="F115" s="946"/>
      <c r="G115" s="886"/>
      <c r="H115" s="952"/>
      <c r="I115" s="1769"/>
      <c r="J115" s="1766"/>
      <c r="K115" s="1769"/>
      <c r="L115" s="1766"/>
      <c r="M115" s="836"/>
    </row>
    <row r="116" spans="1:13" ht="11.25">
      <c r="A116" s="746"/>
      <c r="B116" s="944"/>
      <c r="C116" s="949" t="s">
        <v>138</v>
      </c>
      <c r="D116" s="1626" t="s">
        <v>203</v>
      </c>
      <c r="E116" s="1627"/>
      <c r="F116" s="946"/>
      <c r="G116" s="886"/>
      <c r="H116" s="952"/>
      <c r="I116" s="1769"/>
      <c r="J116" s="1766"/>
      <c r="K116" s="1769"/>
      <c r="L116" s="1766"/>
      <c r="M116" s="836"/>
    </row>
    <row r="117" spans="1:13" ht="11.25">
      <c r="A117" s="746"/>
      <c r="B117" s="944">
        <v>29</v>
      </c>
      <c r="C117" s="945" t="s">
        <v>54</v>
      </c>
      <c r="D117" s="1628" t="s">
        <v>142</v>
      </c>
      <c r="E117" s="1629"/>
      <c r="F117" s="946"/>
      <c r="G117" s="886">
        <v>0</v>
      </c>
      <c r="H117" s="947"/>
      <c r="I117" s="1769"/>
      <c r="J117" s="1776"/>
      <c r="K117" s="1769">
        <v>0</v>
      </c>
      <c r="L117" s="1776"/>
      <c r="M117" s="836"/>
    </row>
    <row r="118" spans="1:13" ht="11.25">
      <c r="A118" s="746"/>
      <c r="B118" s="954"/>
      <c r="C118" s="949" t="s">
        <v>204</v>
      </c>
      <c r="D118" s="950" t="s">
        <v>205</v>
      </c>
      <c r="E118" s="951"/>
      <c r="F118" s="946"/>
      <c r="G118" s="886"/>
      <c r="H118" s="952"/>
      <c r="I118" s="1769"/>
      <c r="J118" s="1766"/>
      <c r="K118" s="1769"/>
      <c r="L118" s="1766"/>
      <c r="M118" s="836"/>
    </row>
    <row r="119" spans="1:13" ht="11.25">
      <c r="A119" s="746"/>
      <c r="B119" s="944"/>
      <c r="C119" s="949" t="s">
        <v>206</v>
      </c>
      <c r="D119" s="1626" t="s">
        <v>143</v>
      </c>
      <c r="E119" s="1627"/>
      <c r="F119" s="946"/>
      <c r="G119" s="886"/>
      <c r="H119" s="952"/>
      <c r="I119" s="1769"/>
      <c r="J119" s="1766"/>
      <c r="K119" s="1769"/>
      <c r="L119" s="1766"/>
      <c r="M119" s="836"/>
    </row>
    <row r="120" spans="1:13" ht="11.25">
      <c r="A120" s="746"/>
      <c r="B120" s="944"/>
      <c r="C120" s="949" t="s">
        <v>207</v>
      </c>
      <c r="D120" s="1626" t="s">
        <v>208</v>
      </c>
      <c r="E120" s="1627"/>
      <c r="F120" s="946"/>
      <c r="G120" s="886"/>
      <c r="H120" s="952"/>
      <c r="I120" s="1769"/>
      <c r="J120" s="1766"/>
      <c r="K120" s="1769"/>
      <c r="L120" s="1766"/>
      <c r="M120" s="836"/>
    </row>
    <row r="121" spans="1:13" ht="11.25">
      <c r="A121" s="746"/>
      <c r="B121" s="944"/>
      <c r="C121" s="949" t="s">
        <v>209</v>
      </c>
      <c r="D121" s="1626" t="s">
        <v>144</v>
      </c>
      <c r="E121" s="1627"/>
      <c r="F121" s="946"/>
      <c r="G121" s="886"/>
      <c r="H121" s="952"/>
      <c r="I121" s="1769"/>
      <c r="J121" s="1766"/>
      <c r="K121" s="1769"/>
      <c r="L121" s="1766"/>
      <c r="M121" s="836"/>
    </row>
    <row r="122" spans="1:13" ht="11.25">
      <c r="A122" s="746"/>
      <c r="B122" s="944"/>
      <c r="C122" s="949" t="s">
        <v>210</v>
      </c>
      <c r="D122" s="1626" t="s">
        <v>145</v>
      </c>
      <c r="E122" s="1627"/>
      <c r="F122" s="946"/>
      <c r="G122" s="886"/>
      <c r="H122" s="955"/>
      <c r="I122" s="1769"/>
      <c r="J122" s="1766"/>
      <c r="K122" s="1769"/>
      <c r="L122" s="1766"/>
      <c r="M122" s="836"/>
    </row>
    <row r="123" spans="1:13" ht="11.25">
      <c r="A123" s="746"/>
      <c r="B123" s="944"/>
      <c r="C123" s="949" t="s">
        <v>211</v>
      </c>
      <c r="D123" s="1626" t="s">
        <v>146</v>
      </c>
      <c r="E123" s="1627"/>
      <c r="F123" s="946"/>
      <c r="G123" s="886"/>
      <c r="H123" s="952"/>
      <c r="I123" s="1769"/>
      <c r="J123" s="1766"/>
      <c r="K123" s="1769"/>
      <c r="L123" s="1766"/>
      <c r="M123" s="836"/>
    </row>
    <row r="124" spans="1:13" ht="11.25">
      <c r="A124" s="746"/>
      <c r="B124" s="944"/>
      <c r="C124" s="949" t="s">
        <v>212</v>
      </c>
      <c r="D124" s="1626" t="s">
        <v>147</v>
      </c>
      <c r="E124" s="1627"/>
      <c r="F124" s="956"/>
      <c r="G124" s="886"/>
      <c r="H124" s="952"/>
      <c r="I124" s="1769"/>
      <c r="J124" s="1766"/>
      <c r="K124" s="1769"/>
      <c r="L124" s="1766"/>
      <c r="M124" s="836"/>
    </row>
    <row r="125" spans="1:13" ht="11.25">
      <c r="A125" s="746"/>
      <c r="B125" s="944"/>
      <c r="C125" s="957" t="s">
        <v>213</v>
      </c>
      <c r="D125" s="958" t="s">
        <v>214</v>
      </c>
      <c r="E125" s="959"/>
      <c r="F125" s="960"/>
      <c r="G125" s="961"/>
      <c r="H125" s="952"/>
      <c r="I125" s="1769"/>
      <c r="J125" s="1766"/>
      <c r="K125" s="1769"/>
      <c r="L125" s="1766"/>
      <c r="M125" s="836"/>
    </row>
    <row r="126" spans="1:13" ht="11.25">
      <c r="A126" s="746"/>
      <c r="B126" s="944"/>
      <c r="C126" s="957" t="s">
        <v>297</v>
      </c>
      <c r="D126" s="962" t="s">
        <v>301</v>
      </c>
      <c r="E126" s="959"/>
      <c r="F126" s="960"/>
      <c r="G126" s="961"/>
      <c r="H126" s="947"/>
      <c r="I126" s="1094"/>
      <c r="J126" s="1095"/>
      <c r="K126" s="1094"/>
      <c r="L126" s="1095"/>
      <c r="M126" s="836"/>
    </row>
    <row r="127" spans="1:13" ht="11.25">
      <c r="A127" s="746"/>
      <c r="B127" s="944"/>
      <c r="C127" s="957" t="s">
        <v>297</v>
      </c>
      <c r="D127" s="958" t="s">
        <v>300</v>
      </c>
      <c r="E127" s="959"/>
      <c r="F127" s="960"/>
      <c r="G127" s="961"/>
      <c r="H127" s="952"/>
      <c r="I127" s="1094"/>
      <c r="J127" s="1095"/>
      <c r="K127" s="1094"/>
      <c r="L127" s="1095"/>
      <c r="M127" s="836"/>
    </row>
    <row r="128" spans="1:13" ht="11.25">
      <c r="A128" s="746"/>
      <c r="B128" s="944">
        <v>30</v>
      </c>
      <c r="C128" s="945" t="s">
        <v>55</v>
      </c>
      <c r="D128" s="1628" t="s">
        <v>215</v>
      </c>
      <c r="E128" s="1629"/>
      <c r="F128" s="963"/>
      <c r="G128" s="886">
        <v>0</v>
      </c>
      <c r="H128" s="952"/>
      <c r="I128" s="1769"/>
      <c r="J128" s="1776"/>
      <c r="K128" s="1769">
        <v>0</v>
      </c>
      <c r="L128" s="1776"/>
      <c r="M128" s="836"/>
    </row>
    <row r="129" spans="1:13" ht="11.25">
      <c r="A129" s="746"/>
      <c r="B129" s="944"/>
      <c r="C129" s="949" t="s">
        <v>148</v>
      </c>
      <c r="D129" s="1626" t="s">
        <v>216</v>
      </c>
      <c r="E129" s="1627"/>
      <c r="F129" s="946"/>
      <c r="G129" s="886"/>
      <c r="H129" s="952"/>
      <c r="I129" s="1769"/>
      <c r="J129" s="1766"/>
      <c r="K129" s="1769"/>
      <c r="L129" s="1766"/>
      <c r="M129" s="836"/>
    </row>
    <row r="130" spans="1:13" ht="11.25">
      <c r="A130" s="746"/>
      <c r="B130" s="944"/>
      <c r="C130" s="949" t="s">
        <v>149</v>
      </c>
      <c r="D130" s="1626" t="s">
        <v>217</v>
      </c>
      <c r="E130" s="1627"/>
      <c r="F130" s="946"/>
      <c r="G130" s="886"/>
      <c r="H130" s="952"/>
      <c r="I130" s="1769"/>
      <c r="J130" s="1766"/>
      <c r="K130" s="1769"/>
      <c r="L130" s="1766"/>
      <c r="M130" s="836"/>
    </row>
    <row r="131" spans="1:13" ht="11.25">
      <c r="A131" s="746"/>
      <c r="B131" s="944"/>
      <c r="C131" s="945" t="s">
        <v>219</v>
      </c>
      <c r="D131" s="1628" t="s">
        <v>218</v>
      </c>
      <c r="E131" s="1629"/>
      <c r="F131" s="964"/>
      <c r="G131" s="965"/>
      <c r="H131" s="947"/>
      <c r="I131" s="1777"/>
      <c r="J131" s="1773"/>
      <c r="K131" s="1777"/>
      <c r="L131" s="1773"/>
      <c r="M131" s="836"/>
    </row>
    <row r="132" spans="1:13" ht="11.25">
      <c r="A132" s="746"/>
      <c r="B132" s="944">
        <v>32</v>
      </c>
      <c r="C132" s="945" t="s">
        <v>56</v>
      </c>
      <c r="D132" s="1628" t="s">
        <v>150</v>
      </c>
      <c r="E132" s="1629"/>
      <c r="F132" s="946"/>
      <c r="G132" s="886">
        <v>0</v>
      </c>
      <c r="H132" s="947"/>
      <c r="I132" s="1769"/>
      <c r="J132" s="1776"/>
      <c r="K132" s="1769">
        <v>0</v>
      </c>
      <c r="L132" s="1776"/>
      <c r="M132" s="836"/>
    </row>
    <row r="133" spans="1:13" ht="11.25">
      <c r="A133" s="746"/>
      <c r="B133" s="944"/>
      <c r="C133" s="949" t="s">
        <v>151</v>
      </c>
      <c r="D133" s="1626" t="s">
        <v>153</v>
      </c>
      <c r="E133" s="1627"/>
      <c r="F133" s="946"/>
      <c r="G133" s="886"/>
      <c r="H133" s="952"/>
      <c r="I133" s="1769"/>
      <c r="J133" s="1766"/>
      <c r="K133" s="1769"/>
      <c r="L133" s="1766"/>
      <c r="M133" s="836"/>
    </row>
    <row r="134" spans="1:13" ht="11.25">
      <c r="A134" s="746"/>
      <c r="B134" s="944"/>
      <c r="C134" s="949" t="s">
        <v>220</v>
      </c>
      <c r="D134" s="1626" t="s">
        <v>221</v>
      </c>
      <c r="E134" s="1627"/>
      <c r="F134" s="946"/>
      <c r="G134" s="886"/>
      <c r="H134" s="952"/>
      <c r="I134" s="1769"/>
      <c r="J134" s="1766"/>
      <c r="K134" s="1769"/>
      <c r="L134" s="1766"/>
      <c r="M134" s="836"/>
    </row>
    <row r="135" spans="1:13" ht="11.25">
      <c r="A135" s="746"/>
      <c r="B135" s="944"/>
      <c r="C135" s="949" t="s">
        <v>222</v>
      </c>
      <c r="D135" s="1626" t="s">
        <v>223</v>
      </c>
      <c r="E135" s="1627"/>
      <c r="F135" s="946"/>
      <c r="G135" s="886"/>
      <c r="H135" s="952"/>
      <c r="I135" s="1769"/>
      <c r="J135" s="1766"/>
      <c r="K135" s="1769"/>
      <c r="L135" s="1766"/>
      <c r="M135" s="836"/>
    </row>
    <row r="136" spans="1:13" ht="11.25">
      <c r="A136" s="746"/>
      <c r="B136" s="944"/>
      <c r="C136" s="949" t="s">
        <v>224</v>
      </c>
      <c r="D136" s="1633" t="s">
        <v>225</v>
      </c>
      <c r="E136" s="1634"/>
      <c r="F136" s="966"/>
      <c r="G136" s="886"/>
      <c r="H136" s="952"/>
      <c r="I136" s="1769"/>
      <c r="J136" s="1766"/>
      <c r="K136" s="1769"/>
      <c r="L136" s="1766"/>
      <c r="M136" s="836"/>
    </row>
    <row r="137" spans="1:13" ht="11.25">
      <c r="A137" s="746"/>
      <c r="B137" s="944"/>
      <c r="C137" s="949" t="s">
        <v>226</v>
      </c>
      <c r="D137" s="1635" t="s">
        <v>227</v>
      </c>
      <c r="E137" s="1635"/>
      <c r="F137" s="966"/>
      <c r="G137" s="886"/>
      <c r="H137" s="967"/>
      <c r="I137" s="1767"/>
      <c r="J137" s="1767"/>
      <c r="K137" s="1765"/>
      <c r="L137" s="1766"/>
      <c r="M137" s="836"/>
    </row>
    <row r="138" spans="1:13" ht="11.25">
      <c r="A138" s="968"/>
      <c r="B138" s="944"/>
      <c r="C138" s="945" t="s">
        <v>69</v>
      </c>
      <c r="D138" s="1628" t="s">
        <v>228</v>
      </c>
      <c r="E138" s="1629"/>
      <c r="F138" s="964"/>
      <c r="G138" s="969">
        <v>0</v>
      </c>
      <c r="H138" s="970"/>
      <c r="I138" s="1770"/>
      <c r="J138" s="1771"/>
      <c r="K138" s="1772">
        <v>0</v>
      </c>
      <c r="L138" s="1773"/>
      <c r="M138" s="971"/>
    </row>
    <row r="139" spans="1:13" ht="11.25">
      <c r="A139" s="746"/>
      <c r="B139" s="944"/>
      <c r="C139" s="949" t="s">
        <v>152</v>
      </c>
      <c r="D139" s="1626" t="s">
        <v>229</v>
      </c>
      <c r="E139" s="1627"/>
      <c r="F139" s="946"/>
      <c r="G139" s="972"/>
      <c r="H139" s="973"/>
      <c r="I139" s="1774"/>
      <c r="J139" s="1775"/>
      <c r="K139" s="1765"/>
      <c r="L139" s="1766"/>
      <c r="M139" s="836"/>
    </row>
    <row r="140" spans="1:13" ht="11.25">
      <c r="A140" s="746"/>
      <c r="B140" s="944"/>
      <c r="C140" s="949" t="s">
        <v>230</v>
      </c>
      <c r="D140" s="1626" t="s">
        <v>231</v>
      </c>
      <c r="E140" s="1627"/>
      <c r="F140" s="946"/>
      <c r="G140" s="886"/>
      <c r="H140" s="943"/>
      <c r="I140" s="1769"/>
      <c r="J140" s="1766"/>
      <c r="K140" s="1765"/>
      <c r="L140" s="1766"/>
      <c r="M140" s="836"/>
    </row>
    <row r="141" spans="1:13" ht="11.25">
      <c r="A141" s="746"/>
      <c r="B141" s="944"/>
      <c r="C141" s="949" t="s">
        <v>232</v>
      </c>
      <c r="D141" s="950" t="s">
        <v>233</v>
      </c>
      <c r="E141" s="951"/>
      <c r="F141" s="946"/>
      <c r="G141" s="886"/>
      <c r="H141" s="952"/>
      <c r="I141" s="1769"/>
      <c r="J141" s="1766"/>
      <c r="K141" s="1765"/>
      <c r="L141" s="1766"/>
      <c r="M141" s="836"/>
    </row>
    <row r="142" spans="1:13" ht="11.25">
      <c r="A142" s="746"/>
      <c r="B142" s="944"/>
      <c r="C142" s="949" t="s">
        <v>234</v>
      </c>
      <c r="D142" s="950" t="s">
        <v>235</v>
      </c>
      <c r="E142" s="951"/>
      <c r="F142" s="946"/>
      <c r="G142" s="886"/>
      <c r="H142" s="952"/>
      <c r="I142" s="1649"/>
      <c r="J142" s="1650"/>
      <c r="K142" s="1765"/>
      <c r="L142" s="1766"/>
      <c r="M142" s="836"/>
    </row>
    <row r="143" spans="1:13" ht="11.25">
      <c r="A143" s="746"/>
      <c r="B143" s="944"/>
      <c r="C143" s="957" t="s">
        <v>236</v>
      </c>
      <c r="D143" s="1623" t="s">
        <v>154</v>
      </c>
      <c r="E143" s="1623"/>
      <c r="F143" s="960"/>
      <c r="G143" s="974"/>
      <c r="H143" s="975"/>
      <c r="I143" s="1767"/>
      <c r="J143" s="1767"/>
      <c r="K143" s="1768"/>
      <c r="L143" s="1767"/>
      <c r="M143" s="747"/>
    </row>
    <row r="144" spans="1:13" ht="11.25">
      <c r="A144" s="746"/>
      <c r="B144" s="944"/>
      <c r="C144" s="904" t="s">
        <v>237</v>
      </c>
      <c r="D144" s="693" t="s">
        <v>238</v>
      </c>
      <c r="E144" s="976"/>
      <c r="F144" s="960"/>
      <c r="G144" s="974"/>
      <c r="H144" s="977"/>
      <c r="I144" s="1761"/>
      <c r="J144" s="1762"/>
      <c r="K144" s="1761"/>
      <c r="L144" s="1762"/>
      <c r="M144" s="747"/>
    </row>
    <row r="145" spans="1:13" ht="11.25">
      <c r="A145" s="968"/>
      <c r="B145" s="978"/>
      <c r="C145" s="979" t="s">
        <v>70</v>
      </c>
      <c r="D145" s="980" t="s">
        <v>262</v>
      </c>
      <c r="E145" s="981"/>
      <c r="F145" s="964"/>
      <c r="G145" s="965">
        <v>0</v>
      </c>
      <c r="H145" s="947"/>
      <c r="I145" s="1763"/>
      <c r="J145" s="1764"/>
      <c r="K145" s="1763">
        <v>0</v>
      </c>
      <c r="L145" s="1764"/>
      <c r="M145" s="982"/>
    </row>
    <row r="146" spans="1:13" ht="11.25">
      <c r="A146" s="746"/>
      <c r="B146" s="978"/>
      <c r="C146" s="983" t="s">
        <v>239</v>
      </c>
      <c r="D146" s="984" t="s">
        <v>240</v>
      </c>
      <c r="E146" s="959"/>
      <c r="F146" s="946"/>
      <c r="G146" s="886"/>
      <c r="H146" s="952"/>
      <c r="I146" s="1759"/>
      <c r="J146" s="1760"/>
      <c r="K146" s="1759"/>
      <c r="L146" s="1760"/>
      <c r="M146" s="747"/>
    </row>
    <row r="147" spans="1:13" ht="11.25">
      <c r="A147" s="746"/>
      <c r="B147" s="978"/>
      <c r="C147" s="983" t="s">
        <v>241</v>
      </c>
      <c r="D147" s="984" t="s">
        <v>242</v>
      </c>
      <c r="E147" s="959"/>
      <c r="F147" s="946"/>
      <c r="G147" s="886"/>
      <c r="H147" s="952"/>
      <c r="I147" s="1759"/>
      <c r="J147" s="1760"/>
      <c r="K147" s="1759"/>
      <c r="L147" s="1760"/>
      <c r="M147" s="747"/>
    </row>
    <row r="148" spans="1:13" ht="12" thickBot="1">
      <c r="A148" s="746"/>
      <c r="B148" s="985"/>
      <c r="C148" s="986" t="s">
        <v>243</v>
      </c>
      <c r="D148" s="987" t="s">
        <v>244</v>
      </c>
      <c r="E148" s="976"/>
      <c r="F148" s="956"/>
      <c r="G148" s="881"/>
      <c r="H148" s="988"/>
      <c r="I148" s="1755"/>
      <c r="J148" s="1756"/>
      <c r="K148" s="1755"/>
      <c r="L148" s="1756"/>
      <c r="M148" s="747"/>
    </row>
    <row r="149" spans="1:13" ht="12" thickBot="1">
      <c r="A149" s="746"/>
      <c r="B149" s="846">
        <v>33</v>
      </c>
      <c r="C149" s="989" t="s">
        <v>57</v>
      </c>
      <c r="D149" s="990" t="s">
        <v>58</v>
      </c>
      <c r="E149" s="892"/>
      <c r="F149" s="893"/>
      <c r="G149" s="875">
        <v>0</v>
      </c>
      <c r="H149" s="991"/>
      <c r="I149" s="1757"/>
      <c r="J149" s="1758"/>
      <c r="K149" s="1757">
        <v>0</v>
      </c>
      <c r="L149" s="1758"/>
      <c r="M149" s="747"/>
    </row>
    <row r="150" spans="1:13" ht="11.25">
      <c r="A150" s="748"/>
      <c r="B150" s="992">
        <v>34</v>
      </c>
      <c r="C150" s="993" t="s">
        <v>92</v>
      </c>
      <c r="D150" s="994" t="s">
        <v>122</v>
      </c>
      <c r="E150" s="995"/>
      <c r="F150" s="996"/>
      <c r="G150" s="997"/>
      <c r="H150" s="943"/>
      <c r="I150" s="1753"/>
      <c r="J150" s="1754"/>
      <c r="K150" s="1753"/>
      <c r="L150" s="1754"/>
      <c r="M150" s="750"/>
    </row>
    <row r="151" spans="1:13" ht="11.25">
      <c r="A151" s="748"/>
      <c r="B151" s="998">
        <v>35</v>
      </c>
      <c r="C151" s="999" t="s">
        <v>93</v>
      </c>
      <c r="D151" s="1612" t="s">
        <v>97</v>
      </c>
      <c r="E151" s="1613"/>
      <c r="F151" s="1000"/>
      <c r="G151" s="1001"/>
      <c r="H151" s="952"/>
      <c r="I151" s="1751"/>
      <c r="J151" s="1752"/>
      <c r="K151" s="1751"/>
      <c r="L151" s="1752"/>
      <c r="M151" s="750"/>
    </row>
    <row r="152" spans="1:13" ht="11.25">
      <c r="A152" s="748"/>
      <c r="B152" s="998">
        <v>36</v>
      </c>
      <c r="C152" s="999" t="s">
        <v>94</v>
      </c>
      <c r="D152" s="1612" t="s">
        <v>98</v>
      </c>
      <c r="E152" s="1613"/>
      <c r="F152" s="1000"/>
      <c r="G152" s="1001"/>
      <c r="H152" s="952"/>
      <c r="I152" s="1751"/>
      <c r="J152" s="1752"/>
      <c r="K152" s="1751"/>
      <c r="L152" s="1752"/>
      <c r="M152" s="750"/>
    </row>
    <row r="153" spans="1:13" ht="11.25">
      <c r="A153" s="748"/>
      <c r="B153" s="998">
        <v>37</v>
      </c>
      <c r="C153" s="999" t="s">
        <v>95</v>
      </c>
      <c r="D153" s="1612" t="s">
        <v>96</v>
      </c>
      <c r="E153" s="1613"/>
      <c r="F153" s="1000"/>
      <c r="G153" s="1001"/>
      <c r="H153" s="952"/>
      <c r="I153" s="1751"/>
      <c r="J153" s="1752"/>
      <c r="K153" s="1751"/>
      <c r="L153" s="1752"/>
      <c r="M153" s="750"/>
    </row>
    <row r="154" spans="1:13" ht="11.25">
      <c r="A154" s="748"/>
      <c r="B154" s="998"/>
      <c r="C154" s="1002" t="s">
        <v>160</v>
      </c>
      <c r="D154" s="1612" t="s">
        <v>161</v>
      </c>
      <c r="E154" s="1613"/>
      <c r="F154" s="1000"/>
      <c r="G154" s="1001"/>
      <c r="H154" s="952"/>
      <c r="I154" s="1751"/>
      <c r="J154" s="1752"/>
      <c r="K154" s="1751"/>
      <c r="L154" s="1752"/>
      <c r="M154" s="750"/>
    </row>
    <row r="155" spans="1:13" ht="11.25">
      <c r="A155" s="748"/>
      <c r="B155" s="998"/>
      <c r="C155" s="1002" t="s">
        <v>162</v>
      </c>
      <c r="D155" s="1612" t="s">
        <v>163</v>
      </c>
      <c r="E155" s="1613"/>
      <c r="F155" s="1000"/>
      <c r="G155" s="1001"/>
      <c r="H155" s="952"/>
      <c r="I155" s="1751"/>
      <c r="J155" s="1752"/>
      <c r="K155" s="1751"/>
      <c r="L155" s="1752"/>
      <c r="M155" s="750"/>
    </row>
    <row r="156" spans="1:13" ht="11.25">
      <c r="A156" s="746"/>
      <c r="B156" s="1003"/>
      <c r="C156" s="1004"/>
      <c r="D156" s="1005"/>
      <c r="E156" s="1006"/>
      <c r="F156" s="1007"/>
      <c r="G156" s="1008"/>
      <c r="H156" s="1009"/>
      <c r="I156" s="1747"/>
      <c r="J156" s="1748"/>
      <c r="K156" s="1747"/>
      <c r="L156" s="1748"/>
      <c r="M156" s="747"/>
    </row>
    <row r="157" spans="1:13" ht="11.25">
      <c r="A157" s="699"/>
      <c r="B157" s="1010">
        <v>38</v>
      </c>
      <c r="C157" s="1011" t="s">
        <v>59</v>
      </c>
      <c r="D157" s="1012" t="s">
        <v>60</v>
      </c>
      <c r="E157" s="1013"/>
      <c r="F157" s="1014"/>
      <c r="G157" s="1015">
        <v>0</v>
      </c>
      <c r="H157" s="1016"/>
      <c r="I157" s="1749"/>
      <c r="J157" s="1750"/>
      <c r="K157" s="1749">
        <v>0</v>
      </c>
      <c r="L157" s="1750"/>
      <c r="M157" s="700"/>
    </row>
    <row r="158" spans="1:13" ht="11.25">
      <c r="A158" s="699"/>
      <c r="B158" s="1017">
        <v>39</v>
      </c>
      <c r="C158" s="1018" t="s">
        <v>73</v>
      </c>
      <c r="D158" s="1019" t="s">
        <v>71</v>
      </c>
      <c r="E158" s="1020"/>
      <c r="F158" s="1021"/>
      <c r="G158" s="1022"/>
      <c r="H158" s="1023"/>
      <c r="I158" s="1741"/>
      <c r="J158" s="1742"/>
      <c r="K158" s="1741"/>
      <c r="L158" s="1742"/>
      <c r="M158" s="700"/>
    </row>
    <row r="159" spans="1:13" ht="11.25">
      <c r="A159" s="699"/>
      <c r="B159" s="1017">
        <v>40</v>
      </c>
      <c r="C159" s="1018" t="s">
        <v>74</v>
      </c>
      <c r="D159" s="1019" t="s">
        <v>72</v>
      </c>
      <c r="E159" s="1020"/>
      <c r="F159" s="1021"/>
      <c r="G159" s="1022"/>
      <c r="H159" s="1024"/>
      <c r="I159" s="1741"/>
      <c r="J159" s="1742"/>
      <c r="K159" s="1741"/>
      <c r="L159" s="1742"/>
      <c r="M159" s="700"/>
    </row>
    <row r="160" spans="1:13" ht="11.25">
      <c r="A160" s="699"/>
      <c r="B160" s="1017">
        <v>41</v>
      </c>
      <c r="C160" s="1018" t="s">
        <v>75</v>
      </c>
      <c r="D160" s="1019" t="s">
        <v>77</v>
      </c>
      <c r="E160" s="1020"/>
      <c r="F160" s="1021"/>
      <c r="G160" s="1022"/>
      <c r="H160" s="1024"/>
      <c r="I160" s="1741"/>
      <c r="J160" s="1742"/>
      <c r="K160" s="1741"/>
      <c r="L160" s="1742"/>
      <c r="M160" s="700"/>
    </row>
    <row r="161" spans="1:13" ht="11.25">
      <c r="A161" s="699"/>
      <c r="B161" s="1017">
        <v>42</v>
      </c>
      <c r="C161" s="1018" t="s">
        <v>76</v>
      </c>
      <c r="D161" s="1019" t="s">
        <v>78</v>
      </c>
      <c r="E161" s="1020"/>
      <c r="F161" s="1021"/>
      <c r="G161" s="1022"/>
      <c r="H161" s="1024"/>
      <c r="I161" s="1741"/>
      <c r="J161" s="1742"/>
      <c r="K161" s="1741"/>
      <c r="L161" s="1742"/>
      <c r="M161" s="700"/>
    </row>
    <row r="162" spans="1:13" ht="11.25">
      <c r="A162" s="699"/>
      <c r="B162" s="1017">
        <v>43</v>
      </c>
      <c r="C162" s="1018" t="s">
        <v>245</v>
      </c>
      <c r="D162" s="1607" t="s">
        <v>246</v>
      </c>
      <c r="E162" s="1587"/>
      <c r="F162" s="1021"/>
      <c r="G162" s="1022"/>
      <c r="H162" s="1024"/>
      <c r="I162" s="1741"/>
      <c r="J162" s="1742"/>
      <c r="K162" s="1743"/>
      <c r="L162" s="1744"/>
      <c r="M162" s="700"/>
    </row>
    <row r="163" spans="1:13" ht="11.25">
      <c r="A163" s="699"/>
      <c r="B163" s="1017">
        <v>44</v>
      </c>
      <c r="C163" s="1018" t="s">
        <v>247</v>
      </c>
      <c r="D163" s="1607" t="s">
        <v>248</v>
      </c>
      <c r="E163" s="1587"/>
      <c r="F163" s="1021"/>
      <c r="G163" s="1022"/>
      <c r="H163" s="1024"/>
      <c r="I163" s="1741"/>
      <c r="J163" s="1742"/>
      <c r="K163" s="1743"/>
      <c r="L163" s="1744"/>
      <c r="M163" s="700"/>
    </row>
    <row r="164" spans="1:13" ht="11.25">
      <c r="A164" s="699"/>
      <c r="B164" s="1017">
        <v>45</v>
      </c>
      <c r="C164" s="1018" t="s">
        <v>249</v>
      </c>
      <c r="D164" s="1607" t="s">
        <v>250</v>
      </c>
      <c r="E164" s="1587"/>
      <c r="F164" s="1021"/>
      <c r="G164" s="1022"/>
      <c r="H164" s="1024"/>
      <c r="I164" s="1741"/>
      <c r="J164" s="1742"/>
      <c r="K164" s="1743"/>
      <c r="L164" s="1744"/>
      <c r="M164" s="700"/>
    </row>
    <row r="165" spans="1:13" ht="11.25">
      <c r="A165" s="699"/>
      <c r="B165" s="1017">
        <v>46</v>
      </c>
      <c r="C165" s="1018" t="s">
        <v>251</v>
      </c>
      <c r="D165" s="1607" t="s">
        <v>252</v>
      </c>
      <c r="E165" s="1587"/>
      <c r="F165" s="1021"/>
      <c r="G165" s="1022"/>
      <c r="H165" s="1024"/>
      <c r="I165" s="1741"/>
      <c r="J165" s="1742"/>
      <c r="K165" s="1743"/>
      <c r="L165" s="1744"/>
      <c r="M165" s="700"/>
    </row>
    <row r="166" spans="1:13" ht="11.25">
      <c r="A166" s="699"/>
      <c r="B166" s="1017">
        <v>47</v>
      </c>
      <c r="C166" s="1018" t="s">
        <v>253</v>
      </c>
      <c r="D166" s="1607" t="s">
        <v>254</v>
      </c>
      <c r="E166" s="1587"/>
      <c r="F166" s="1021"/>
      <c r="G166" s="1022"/>
      <c r="H166" s="1024"/>
      <c r="I166" s="1741"/>
      <c r="J166" s="1742"/>
      <c r="K166" s="1743"/>
      <c r="L166" s="1744"/>
      <c r="M166" s="700"/>
    </row>
    <row r="167" spans="1:13" ht="11.25">
      <c r="A167" s="699"/>
      <c r="B167" s="1017">
        <v>48</v>
      </c>
      <c r="C167" s="1018" t="s">
        <v>255</v>
      </c>
      <c r="D167" s="1607" t="s">
        <v>256</v>
      </c>
      <c r="E167" s="1587"/>
      <c r="F167" s="1021"/>
      <c r="G167" s="1022"/>
      <c r="H167" s="1024"/>
      <c r="I167" s="1741"/>
      <c r="J167" s="1742"/>
      <c r="K167" s="1743"/>
      <c r="L167" s="1744"/>
      <c r="M167" s="700"/>
    </row>
    <row r="168" spans="1:13" ht="11.25">
      <c r="A168" s="699"/>
      <c r="B168" s="1017">
        <v>49</v>
      </c>
      <c r="C168" s="1018" t="s">
        <v>257</v>
      </c>
      <c r="D168" s="1607" t="s">
        <v>258</v>
      </c>
      <c r="E168" s="1587"/>
      <c r="F168" s="1021"/>
      <c r="G168" s="1022"/>
      <c r="H168" s="1024"/>
      <c r="I168" s="1741"/>
      <c r="J168" s="1742"/>
      <c r="K168" s="1743"/>
      <c r="L168" s="1744"/>
      <c r="M168" s="700"/>
    </row>
    <row r="169" spans="1:13" ht="11.25">
      <c r="A169" s="699"/>
      <c r="B169" s="1017">
        <v>50</v>
      </c>
      <c r="C169" s="1018" t="s">
        <v>259</v>
      </c>
      <c r="D169" s="1607" t="s">
        <v>260</v>
      </c>
      <c r="E169" s="1587"/>
      <c r="F169" s="1021"/>
      <c r="G169" s="1022"/>
      <c r="H169" s="1024"/>
      <c r="I169" s="1743"/>
      <c r="J169" s="1744"/>
      <c r="K169" s="1743"/>
      <c r="L169" s="1744"/>
      <c r="M169" s="700"/>
    </row>
    <row r="170" spans="1:13" ht="11.25">
      <c r="A170" s="699"/>
      <c r="B170" s="1025">
        <v>51</v>
      </c>
      <c r="C170" s="1018" t="s">
        <v>263</v>
      </c>
      <c r="D170" s="1599" t="s">
        <v>261</v>
      </c>
      <c r="E170" s="1600"/>
      <c r="F170" s="1021"/>
      <c r="G170" s="1022"/>
      <c r="H170" s="1024"/>
      <c r="I170" s="1741"/>
      <c r="J170" s="1742"/>
      <c r="K170" s="1743"/>
      <c r="L170" s="1744"/>
      <c r="M170" s="700"/>
    </row>
    <row r="171" spans="1:13" ht="11.25">
      <c r="A171" s="699"/>
      <c r="B171" s="1026"/>
      <c r="C171" s="1027"/>
      <c r="D171" s="1028"/>
      <c r="E171" s="1029"/>
      <c r="F171" s="1030"/>
      <c r="G171" s="1031"/>
      <c r="H171" s="1032"/>
      <c r="I171" s="1745"/>
      <c r="J171" s="1746"/>
      <c r="K171" s="1745"/>
      <c r="L171" s="1746"/>
      <c r="M171" s="700"/>
    </row>
    <row r="172" spans="1:13" ht="12" thickBot="1">
      <c r="A172" s="746"/>
      <c r="B172" s="1033">
        <v>52</v>
      </c>
      <c r="C172" s="1034" t="s">
        <v>61</v>
      </c>
      <c r="D172" s="1589" t="s">
        <v>88</v>
      </c>
      <c r="E172" s="1590"/>
      <c r="F172" s="1035"/>
      <c r="G172" s="1036">
        <v>0</v>
      </c>
      <c r="H172" s="1037"/>
      <c r="I172" s="1735"/>
      <c r="J172" s="1736"/>
      <c r="K172" s="1737">
        <v>0</v>
      </c>
      <c r="L172" s="1738"/>
      <c r="M172" s="747"/>
    </row>
    <row r="173" spans="1:13" ht="11.25">
      <c r="A173" s="748"/>
      <c r="B173" s="1038">
        <v>54</v>
      </c>
      <c r="C173" s="999" t="s">
        <v>99</v>
      </c>
      <c r="D173" s="1595" t="s">
        <v>460</v>
      </c>
      <c r="E173" s="1596"/>
      <c r="F173" s="1039"/>
      <c r="G173" s="1040"/>
      <c r="H173" s="1041"/>
      <c r="I173" s="1739"/>
      <c r="J173" s="1740"/>
      <c r="K173" s="1733"/>
      <c r="L173" s="1734"/>
      <c r="M173" s="750"/>
    </row>
    <row r="174" spans="1:13" ht="11.25">
      <c r="A174" s="748"/>
      <c r="B174" s="1038">
        <v>55</v>
      </c>
      <c r="C174" s="999" t="s">
        <v>100</v>
      </c>
      <c r="D174" s="1587" t="s">
        <v>461</v>
      </c>
      <c r="E174" s="1588"/>
      <c r="F174" s="1042"/>
      <c r="G174" s="1043"/>
      <c r="H174" s="1044"/>
      <c r="I174" s="1731"/>
      <c r="J174" s="1732"/>
      <c r="K174" s="1733"/>
      <c r="L174" s="1734"/>
      <c r="M174" s="750"/>
    </row>
    <row r="175" spans="1:13" ht="11.25">
      <c r="A175" s="748"/>
      <c r="B175" s="1038">
        <v>56</v>
      </c>
      <c r="C175" s="999" t="s">
        <v>121</v>
      </c>
      <c r="D175" s="1585" t="s">
        <v>414</v>
      </c>
      <c r="E175" s="1586"/>
      <c r="F175" s="1042"/>
      <c r="G175" s="1043"/>
      <c r="H175" s="1044"/>
      <c r="I175" s="1731"/>
      <c r="J175" s="1732"/>
      <c r="K175" s="1646"/>
      <c r="L175" s="1645"/>
      <c r="M175" s="750"/>
    </row>
    <row r="176" spans="1:13" ht="11.25">
      <c r="A176" s="748"/>
      <c r="B176" s="1038">
        <v>57</v>
      </c>
      <c r="C176" s="999" t="s">
        <v>265</v>
      </c>
      <c r="D176" s="1585" t="s">
        <v>415</v>
      </c>
      <c r="E176" s="1586"/>
      <c r="F176" s="1045"/>
      <c r="G176" s="1043"/>
      <c r="H176" s="1044"/>
      <c r="I176" s="1731"/>
      <c r="J176" s="1732"/>
      <c r="K176" s="1646"/>
      <c r="L176" s="1645"/>
      <c r="M176" s="750"/>
    </row>
    <row r="177" spans="1:13" ht="11.25">
      <c r="A177" s="748"/>
      <c r="B177" s="1038">
        <v>58</v>
      </c>
      <c r="C177" s="999" t="s">
        <v>267</v>
      </c>
      <c r="D177" s="1585" t="s">
        <v>416</v>
      </c>
      <c r="E177" s="1586"/>
      <c r="F177" s="1042"/>
      <c r="G177" s="1043"/>
      <c r="H177" s="1044"/>
      <c r="I177" s="1731"/>
      <c r="J177" s="1732"/>
      <c r="K177" s="1646"/>
      <c r="L177" s="1645"/>
      <c r="M177" s="750"/>
    </row>
    <row r="178" spans="1:13" ht="11.25">
      <c r="A178" s="748"/>
      <c r="B178" s="1038">
        <v>59</v>
      </c>
      <c r="C178" s="999" t="s">
        <v>418</v>
      </c>
      <c r="D178" s="1585" t="s">
        <v>463</v>
      </c>
      <c r="E178" s="1586"/>
      <c r="F178" s="1042"/>
      <c r="G178" s="1043"/>
      <c r="H178" s="1044"/>
      <c r="I178" s="1731"/>
      <c r="J178" s="1732"/>
      <c r="K178" s="1646"/>
      <c r="L178" s="1645"/>
      <c r="M178" s="750"/>
    </row>
    <row r="179" spans="1:13" ht="11.25">
      <c r="A179" s="748"/>
      <c r="B179" s="1038">
        <v>60</v>
      </c>
      <c r="C179" s="999" t="s">
        <v>420</v>
      </c>
      <c r="D179" s="1587" t="s">
        <v>417</v>
      </c>
      <c r="E179" s="1588"/>
      <c r="F179" s="1042"/>
      <c r="G179" s="1043"/>
      <c r="H179" s="1044"/>
      <c r="I179" s="1731"/>
      <c r="J179" s="1732"/>
      <c r="K179" s="1646"/>
      <c r="L179" s="1645"/>
      <c r="M179" s="750"/>
    </row>
    <row r="180" spans="1:13" ht="11.25">
      <c r="A180" s="748"/>
      <c r="B180" s="1038">
        <v>61</v>
      </c>
      <c r="C180" s="999" t="s">
        <v>421</v>
      </c>
      <c r="D180" s="1585" t="s">
        <v>464</v>
      </c>
      <c r="E180" s="1586"/>
      <c r="F180" s="1046"/>
      <c r="G180" s="1043"/>
      <c r="H180" s="1044"/>
      <c r="I180" s="1731"/>
      <c r="J180" s="1732"/>
      <c r="K180" s="1646"/>
      <c r="L180" s="1645"/>
      <c r="M180" s="750"/>
    </row>
    <row r="181" spans="1:13" ht="11.25">
      <c r="A181" s="748"/>
      <c r="B181" s="1038">
        <v>62</v>
      </c>
      <c r="C181" s="999" t="s">
        <v>102</v>
      </c>
      <c r="D181" s="1573" t="s">
        <v>477</v>
      </c>
      <c r="E181" s="1574"/>
      <c r="F181" s="1042"/>
      <c r="G181" s="1043"/>
      <c r="H181" s="1044"/>
      <c r="I181" s="1727"/>
      <c r="J181" s="1728"/>
      <c r="K181" s="1646"/>
      <c r="L181" s="1645"/>
      <c r="M181" s="750"/>
    </row>
    <row r="182" spans="1:13" ht="11.25">
      <c r="A182" s="748"/>
      <c r="B182" s="1038">
        <v>63</v>
      </c>
      <c r="C182" s="999" t="s">
        <v>101</v>
      </c>
      <c r="D182" s="1573" t="s">
        <v>419</v>
      </c>
      <c r="E182" s="1574"/>
      <c r="F182" s="1042"/>
      <c r="G182" s="1043"/>
      <c r="H182" s="1047"/>
      <c r="I182" s="1727"/>
      <c r="J182" s="1728"/>
      <c r="K182" s="1646"/>
      <c r="L182" s="1645"/>
      <c r="M182" s="750"/>
    </row>
    <row r="183" spans="1:13" ht="11.25">
      <c r="A183" s="748"/>
      <c r="B183" s="1038">
        <v>64</v>
      </c>
      <c r="C183" s="999" t="s">
        <v>103</v>
      </c>
      <c r="D183" s="1573" t="s">
        <v>422</v>
      </c>
      <c r="E183" s="1574"/>
      <c r="F183" s="1042"/>
      <c r="G183" s="1043"/>
      <c r="H183" s="1047"/>
      <c r="I183" s="1727"/>
      <c r="J183" s="1728"/>
      <c r="K183" s="907"/>
      <c r="L183" s="906"/>
      <c r="M183" s="750"/>
    </row>
    <row r="184" spans="1:13" ht="11.25">
      <c r="A184" s="748"/>
      <c r="B184" s="1038">
        <v>65</v>
      </c>
      <c r="C184" s="999" t="s">
        <v>104</v>
      </c>
      <c r="D184" s="1573" t="s">
        <v>478</v>
      </c>
      <c r="E184" s="1574"/>
      <c r="F184" s="1042"/>
      <c r="G184" s="1043"/>
      <c r="H184" s="1047"/>
      <c r="I184" s="1727"/>
      <c r="J184" s="1728"/>
      <c r="K184" s="907"/>
      <c r="L184" s="906"/>
      <c r="M184" s="750"/>
    </row>
    <row r="185" spans="1:13" ht="11.25">
      <c r="A185" s="748"/>
      <c r="B185" s="1038">
        <v>67</v>
      </c>
      <c r="C185" s="999" t="s">
        <v>270</v>
      </c>
      <c r="D185" s="1051" t="s">
        <v>479</v>
      </c>
      <c r="E185" s="1052"/>
      <c r="F185" s="1053"/>
      <c r="G185" s="1043"/>
      <c r="H185" s="1047"/>
      <c r="I185" s="1727"/>
      <c r="J185" s="1728"/>
      <c r="K185" s="907"/>
      <c r="L185" s="906"/>
      <c r="M185" s="750"/>
    </row>
    <row r="186" spans="1:13" ht="12" thickBot="1">
      <c r="A186" s="748"/>
      <c r="B186" s="1038">
        <v>68</v>
      </c>
      <c r="C186" s="1054" t="s">
        <v>272</v>
      </c>
      <c r="D186" s="1055" t="s">
        <v>480</v>
      </c>
      <c r="E186" s="1056"/>
      <c r="F186" s="1057"/>
      <c r="G186" s="1043"/>
      <c r="H186" s="1047"/>
      <c r="I186" s="1727"/>
      <c r="J186" s="1728"/>
      <c r="K186" s="907"/>
      <c r="L186" s="906"/>
      <c r="M186" s="750"/>
    </row>
    <row r="187" spans="1:13" ht="12" thickBot="1">
      <c r="A187" s="748"/>
      <c r="B187" s="1038">
        <v>69</v>
      </c>
      <c r="C187" s="1054" t="s">
        <v>467</v>
      </c>
      <c r="D187" s="1058" t="s">
        <v>481</v>
      </c>
      <c r="E187" s="1059"/>
      <c r="F187" s="1060"/>
      <c r="G187" s="1061"/>
      <c r="H187" s="1047"/>
      <c r="I187" s="1727"/>
      <c r="J187" s="1728"/>
      <c r="K187" s="907"/>
      <c r="L187" s="906"/>
      <c r="M187" s="750"/>
    </row>
    <row r="188" spans="1:13" ht="11.25">
      <c r="A188" s="748"/>
      <c r="B188" s="1038">
        <v>70</v>
      </c>
      <c r="C188" s="1054" t="s">
        <v>468</v>
      </c>
      <c r="D188" s="1573" t="s">
        <v>469</v>
      </c>
      <c r="E188" s="1574"/>
      <c r="F188" s="1062"/>
      <c r="G188" s="1043"/>
      <c r="H188" s="1047"/>
      <c r="I188" s="1727"/>
      <c r="J188" s="1728"/>
      <c r="K188" s="907"/>
      <c r="L188" s="906"/>
      <c r="M188" s="750"/>
    </row>
    <row r="189" spans="1:13" ht="11.25">
      <c r="A189" s="748"/>
      <c r="B189" s="1038">
        <v>71</v>
      </c>
      <c r="C189" s="999" t="s">
        <v>278</v>
      </c>
      <c r="D189" s="1573" t="s">
        <v>279</v>
      </c>
      <c r="E189" s="1574"/>
      <c r="F189" s="1042"/>
      <c r="G189" s="1043"/>
      <c r="H189" s="1096"/>
      <c r="I189" s="1729"/>
      <c r="J189" s="1730"/>
      <c r="K189" s="1644"/>
      <c r="L189" s="1645"/>
      <c r="M189" s="750"/>
    </row>
    <row r="190" spans="1:13" ht="12" thickBot="1">
      <c r="A190" s="748"/>
      <c r="B190" s="1038">
        <v>72</v>
      </c>
      <c r="C190" s="999" t="s">
        <v>286</v>
      </c>
      <c r="D190" s="1568" t="s">
        <v>280</v>
      </c>
      <c r="E190" s="1569"/>
      <c r="F190" s="1066"/>
      <c r="G190" s="1067"/>
      <c r="H190" s="1068"/>
      <c r="I190" s="1725" t="s">
        <v>290</v>
      </c>
      <c r="J190" s="1726"/>
      <c r="K190" s="1644"/>
      <c r="L190" s="1645"/>
      <c r="M190" s="750"/>
    </row>
    <row r="191" spans="1:13" ht="11.25">
      <c r="A191" s="1069"/>
      <c r="B191" s="1558" t="s">
        <v>80</v>
      </c>
      <c r="C191" s="1558"/>
      <c r="D191" s="1558"/>
      <c r="E191" s="1558"/>
      <c r="F191" s="1558"/>
      <c r="G191" s="1558"/>
      <c r="H191" s="1558"/>
      <c r="I191" s="1558"/>
      <c r="J191" s="1558"/>
      <c r="K191" s="1558"/>
      <c r="L191" s="1558"/>
      <c r="M191" s="1572"/>
    </row>
    <row r="192" spans="1:13" ht="11.25">
      <c r="A192" s="1070"/>
      <c r="B192" s="1558" t="s">
        <v>79</v>
      </c>
      <c r="C192" s="1558"/>
      <c r="D192" s="1558"/>
      <c r="E192" s="1558"/>
      <c r="F192" s="1558"/>
      <c r="G192" s="1558"/>
      <c r="H192" s="1558"/>
      <c r="I192" s="1558"/>
      <c r="J192" s="1558"/>
      <c r="K192" s="1558"/>
      <c r="L192" s="1558"/>
      <c r="M192" s="1559"/>
    </row>
    <row r="193" spans="1:13" ht="11.25">
      <c r="A193" s="1070"/>
      <c r="B193" s="1558" t="s">
        <v>62</v>
      </c>
      <c r="C193" s="1558"/>
      <c r="D193" s="1558"/>
      <c r="E193" s="1558"/>
      <c r="F193" s="1558"/>
      <c r="G193" s="1558"/>
      <c r="H193" s="1558"/>
      <c r="I193" s="1558"/>
      <c r="J193" s="1558"/>
      <c r="K193" s="1558"/>
      <c r="L193" s="1558"/>
      <c r="M193" s="1559"/>
    </row>
    <row r="194" spans="1:13" ht="12" thickBot="1">
      <c r="A194" s="699"/>
      <c r="B194" s="1071"/>
      <c r="C194" s="743"/>
      <c r="D194" s="743"/>
      <c r="E194" s="743"/>
      <c r="F194" s="743"/>
      <c r="G194" s="743"/>
      <c r="H194" s="743"/>
      <c r="I194" s="743"/>
      <c r="J194" s="743"/>
      <c r="K194" s="743"/>
      <c r="L194" s="743"/>
      <c r="M194" s="700"/>
    </row>
    <row r="195" spans="1:13" ht="12" thickBot="1">
      <c r="A195" s="699"/>
      <c r="B195" s="1560" t="s">
        <v>91</v>
      </c>
      <c r="C195" s="1561"/>
      <c r="D195" s="1566" t="s">
        <v>63</v>
      </c>
      <c r="E195" s="1567"/>
      <c r="F195" s="701" t="s">
        <v>64</v>
      </c>
      <c r="G195" s="1560" t="s">
        <v>65</v>
      </c>
      <c r="H195" s="1561"/>
      <c r="I195" s="701" t="s">
        <v>64</v>
      </c>
      <c r="J195" s="696" t="s">
        <v>66</v>
      </c>
      <c r="K195" s="1566" t="s">
        <v>67</v>
      </c>
      <c r="L195" s="1567"/>
      <c r="M195" s="700"/>
    </row>
    <row r="196" spans="1:13" ht="11.25">
      <c r="A196" s="699"/>
      <c r="B196" s="1562"/>
      <c r="C196" s="1563"/>
      <c r="D196" s="697"/>
      <c r="E196" s="698"/>
      <c r="F196" s="833"/>
      <c r="G196" s="1562"/>
      <c r="H196" s="1563"/>
      <c r="I196" s="833"/>
      <c r="J196" s="697"/>
      <c r="K196" s="697"/>
      <c r="L196" s="698"/>
      <c r="M196" s="700"/>
    </row>
    <row r="197" spans="1:13" ht="12" thickBot="1">
      <c r="A197" s="699"/>
      <c r="B197" s="1564"/>
      <c r="C197" s="1565"/>
      <c r="D197" s="837"/>
      <c r="E197" s="706"/>
      <c r="F197" s="799"/>
      <c r="G197" s="1564"/>
      <c r="H197" s="1565"/>
      <c r="I197" s="799"/>
      <c r="J197" s="837"/>
      <c r="K197" s="837"/>
      <c r="L197" s="706"/>
      <c r="M197" s="700"/>
    </row>
    <row r="198" spans="1:13" ht="12" thickBot="1">
      <c r="A198" s="837"/>
      <c r="B198" s="1072"/>
      <c r="C198" s="838"/>
      <c r="D198" s="838"/>
      <c r="E198" s="838"/>
      <c r="F198" s="838"/>
      <c r="G198" s="838"/>
      <c r="H198" s="838"/>
      <c r="I198" s="838"/>
      <c r="J198" s="838"/>
      <c r="K198" s="838"/>
      <c r="L198" s="838"/>
      <c r="M198" s="706"/>
    </row>
  </sheetData>
  <sheetProtection/>
  <mergeCells count="389">
    <mergeCell ref="A6:M6"/>
    <mergeCell ref="A7:M7"/>
    <mergeCell ref="B8:C8"/>
    <mergeCell ref="D8:J8"/>
    <mergeCell ref="K8:L8"/>
    <mergeCell ref="K14:L14"/>
    <mergeCell ref="K15:L15"/>
    <mergeCell ref="K18:L18"/>
    <mergeCell ref="B22:L22"/>
    <mergeCell ref="B9:L9"/>
    <mergeCell ref="F10:G10"/>
    <mergeCell ref="K10:L10"/>
    <mergeCell ref="K11:L11"/>
    <mergeCell ref="I23:J23"/>
    <mergeCell ref="K23:L23"/>
    <mergeCell ref="C25:D25"/>
    <mergeCell ref="C31:D31"/>
    <mergeCell ref="B23:B24"/>
    <mergeCell ref="C23:E23"/>
    <mergeCell ref="F23:F24"/>
    <mergeCell ref="G23:H23"/>
    <mergeCell ref="C36:D36"/>
    <mergeCell ref="C37:D37"/>
    <mergeCell ref="C38:D38"/>
    <mergeCell ref="C39:D39"/>
    <mergeCell ref="C32:D32"/>
    <mergeCell ref="C33:D33"/>
    <mergeCell ref="C34:D34"/>
    <mergeCell ref="C35:D35"/>
    <mergeCell ref="C41:E41"/>
    <mergeCell ref="B48:L48"/>
    <mergeCell ref="B49:B50"/>
    <mergeCell ref="C49:F50"/>
    <mergeCell ref="I49:J49"/>
    <mergeCell ref="K49:L49"/>
    <mergeCell ref="I50:J50"/>
    <mergeCell ref="K50:L50"/>
    <mergeCell ref="I53:J53"/>
    <mergeCell ref="K53:L53"/>
    <mergeCell ref="I54:J54"/>
    <mergeCell ref="K54:L54"/>
    <mergeCell ref="I51:J51"/>
    <mergeCell ref="K51:L51"/>
    <mergeCell ref="I52:J52"/>
    <mergeCell ref="K52:L52"/>
    <mergeCell ref="I57:J57"/>
    <mergeCell ref="K57:L57"/>
    <mergeCell ref="I58:J58"/>
    <mergeCell ref="K58:L58"/>
    <mergeCell ref="I55:J55"/>
    <mergeCell ref="K55:L55"/>
    <mergeCell ref="I56:J56"/>
    <mergeCell ref="K56:L56"/>
    <mergeCell ref="I61:J61"/>
    <mergeCell ref="K61:L61"/>
    <mergeCell ref="I62:J62"/>
    <mergeCell ref="K62:L62"/>
    <mergeCell ref="I59:J59"/>
    <mergeCell ref="K59:L59"/>
    <mergeCell ref="I60:J60"/>
    <mergeCell ref="K60:L60"/>
    <mergeCell ref="I65:J65"/>
    <mergeCell ref="K65:L65"/>
    <mergeCell ref="I66:J66"/>
    <mergeCell ref="K66:L66"/>
    <mergeCell ref="I63:J63"/>
    <mergeCell ref="K63:L63"/>
    <mergeCell ref="I64:J64"/>
    <mergeCell ref="K64:L64"/>
    <mergeCell ref="I69:J69"/>
    <mergeCell ref="K69:L69"/>
    <mergeCell ref="I70:J70"/>
    <mergeCell ref="K70:L70"/>
    <mergeCell ref="I67:J67"/>
    <mergeCell ref="K67:L67"/>
    <mergeCell ref="I68:J68"/>
    <mergeCell ref="K68:L68"/>
    <mergeCell ref="B71:L71"/>
    <mergeCell ref="B72:B73"/>
    <mergeCell ref="C72:F72"/>
    <mergeCell ref="I72:J72"/>
    <mergeCell ref="K72:L72"/>
    <mergeCell ref="I73:J73"/>
    <mergeCell ref="K73:L73"/>
    <mergeCell ref="K77:L77"/>
    <mergeCell ref="I74:J74"/>
    <mergeCell ref="K74:L74"/>
    <mergeCell ref="D75:E75"/>
    <mergeCell ref="I75:J75"/>
    <mergeCell ref="K75:L75"/>
    <mergeCell ref="D79:E79"/>
    <mergeCell ref="I79:J79"/>
    <mergeCell ref="K79:L79"/>
    <mergeCell ref="I81:J81"/>
    <mergeCell ref="K81:L81"/>
    <mergeCell ref="D76:E76"/>
    <mergeCell ref="I76:J76"/>
    <mergeCell ref="K76:L76"/>
    <mergeCell ref="D77:E77"/>
    <mergeCell ref="I77:J77"/>
    <mergeCell ref="D82:E82"/>
    <mergeCell ref="I82:J82"/>
    <mergeCell ref="K82:L82"/>
    <mergeCell ref="D83:E83"/>
    <mergeCell ref="I83:J83"/>
    <mergeCell ref="K83:L83"/>
    <mergeCell ref="D84:E84"/>
    <mergeCell ref="I84:J84"/>
    <mergeCell ref="K84:L84"/>
    <mergeCell ref="D85:E85"/>
    <mergeCell ref="I85:J85"/>
    <mergeCell ref="K85:L85"/>
    <mergeCell ref="D86:E86"/>
    <mergeCell ref="I86:J86"/>
    <mergeCell ref="K86:L86"/>
    <mergeCell ref="D87:E87"/>
    <mergeCell ref="I87:J87"/>
    <mergeCell ref="K87:L87"/>
    <mergeCell ref="D88:E88"/>
    <mergeCell ref="I88:J88"/>
    <mergeCell ref="K88:L88"/>
    <mergeCell ref="D89:E89"/>
    <mergeCell ref="I89:J89"/>
    <mergeCell ref="K89:L89"/>
    <mergeCell ref="D90:E90"/>
    <mergeCell ref="I90:J90"/>
    <mergeCell ref="K90:L90"/>
    <mergeCell ref="D91:E91"/>
    <mergeCell ref="I91:J91"/>
    <mergeCell ref="K91:L91"/>
    <mergeCell ref="I94:J94"/>
    <mergeCell ref="K94:L94"/>
    <mergeCell ref="I95:J95"/>
    <mergeCell ref="K95:L95"/>
    <mergeCell ref="D92:E92"/>
    <mergeCell ref="I92:J92"/>
    <mergeCell ref="K92:L92"/>
    <mergeCell ref="D93:E93"/>
    <mergeCell ref="I93:J93"/>
    <mergeCell ref="K93:L93"/>
    <mergeCell ref="I98:J98"/>
    <mergeCell ref="K98:L98"/>
    <mergeCell ref="I99:J99"/>
    <mergeCell ref="K99:L99"/>
    <mergeCell ref="D96:E96"/>
    <mergeCell ref="I96:J96"/>
    <mergeCell ref="K96:L96"/>
    <mergeCell ref="D97:E97"/>
    <mergeCell ref="I97:J97"/>
    <mergeCell ref="K97:L97"/>
    <mergeCell ref="I102:J102"/>
    <mergeCell ref="K102:L102"/>
    <mergeCell ref="I103:J103"/>
    <mergeCell ref="K103:L103"/>
    <mergeCell ref="I100:J100"/>
    <mergeCell ref="K100:L100"/>
    <mergeCell ref="I101:J101"/>
    <mergeCell ref="K101:L101"/>
    <mergeCell ref="D106:E106"/>
    <mergeCell ref="I106:J106"/>
    <mergeCell ref="K106:L106"/>
    <mergeCell ref="I107:J107"/>
    <mergeCell ref="K107:L107"/>
    <mergeCell ref="I104:J104"/>
    <mergeCell ref="K104:L104"/>
    <mergeCell ref="I105:J105"/>
    <mergeCell ref="K105:L105"/>
    <mergeCell ref="K111:L111"/>
    <mergeCell ref="D108:E108"/>
    <mergeCell ref="I108:J108"/>
    <mergeCell ref="K108:L108"/>
    <mergeCell ref="D109:E109"/>
    <mergeCell ref="I109:J109"/>
    <mergeCell ref="K109:L109"/>
    <mergeCell ref="I112:J112"/>
    <mergeCell ref="K112:L112"/>
    <mergeCell ref="D113:E113"/>
    <mergeCell ref="I113:J113"/>
    <mergeCell ref="K113:L113"/>
    <mergeCell ref="D110:E110"/>
    <mergeCell ref="I110:J110"/>
    <mergeCell ref="K110:L110"/>
    <mergeCell ref="D111:E111"/>
    <mergeCell ref="I111:J111"/>
    <mergeCell ref="K117:L117"/>
    <mergeCell ref="D114:E114"/>
    <mergeCell ref="I114:J114"/>
    <mergeCell ref="K114:L114"/>
    <mergeCell ref="D115:E115"/>
    <mergeCell ref="I115:J115"/>
    <mergeCell ref="K115:L115"/>
    <mergeCell ref="I118:J118"/>
    <mergeCell ref="K118:L118"/>
    <mergeCell ref="D119:E119"/>
    <mergeCell ref="I119:J119"/>
    <mergeCell ref="K119:L119"/>
    <mergeCell ref="D116:E116"/>
    <mergeCell ref="I116:J116"/>
    <mergeCell ref="K116:L116"/>
    <mergeCell ref="D117:E117"/>
    <mergeCell ref="I117:J117"/>
    <mergeCell ref="K123:L123"/>
    <mergeCell ref="D120:E120"/>
    <mergeCell ref="I120:J120"/>
    <mergeCell ref="K120:L120"/>
    <mergeCell ref="D121:E121"/>
    <mergeCell ref="I121:J121"/>
    <mergeCell ref="K121:L121"/>
    <mergeCell ref="D124:E124"/>
    <mergeCell ref="I124:J124"/>
    <mergeCell ref="K124:L124"/>
    <mergeCell ref="I125:J125"/>
    <mergeCell ref="K125:L125"/>
    <mergeCell ref="D122:E122"/>
    <mergeCell ref="I122:J122"/>
    <mergeCell ref="K122:L122"/>
    <mergeCell ref="D123:E123"/>
    <mergeCell ref="I123:J123"/>
    <mergeCell ref="D128:E128"/>
    <mergeCell ref="I128:J128"/>
    <mergeCell ref="K128:L128"/>
    <mergeCell ref="D129:E129"/>
    <mergeCell ref="I129:J129"/>
    <mergeCell ref="K129:L129"/>
    <mergeCell ref="D130:E130"/>
    <mergeCell ref="I130:J130"/>
    <mergeCell ref="K130:L130"/>
    <mergeCell ref="D131:E131"/>
    <mergeCell ref="I131:J131"/>
    <mergeCell ref="K131:L131"/>
    <mergeCell ref="D132:E132"/>
    <mergeCell ref="I132:J132"/>
    <mergeCell ref="K132:L132"/>
    <mergeCell ref="D133:E133"/>
    <mergeCell ref="I133:J133"/>
    <mergeCell ref="K133:L133"/>
    <mergeCell ref="D134:E134"/>
    <mergeCell ref="I134:J134"/>
    <mergeCell ref="K134:L134"/>
    <mergeCell ref="D135:E135"/>
    <mergeCell ref="I135:J135"/>
    <mergeCell ref="K135:L135"/>
    <mergeCell ref="D136:E136"/>
    <mergeCell ref="I136:J136"/>
    <mergeCell ref="K136:L136"/>
    <mergeCell ref="D137:E137"/>
    <mergeCell ref="I137:J137"/>
    <mergeCell ref="K137:L137"/>
    <mergeCell ref="D138:E138"/>
    <mergeCell ref="I138:J138"/>
    <mergeCell ref="K138:L138"/>
    <mergeCell ref="D139:E139"/>
    <mergeCell ref="I139:J139"/>
    <mergeCell ref="K139:L139"/>
    <mergeCell ref="I142:J142"/>
    <mergeCell ref="K142:L142"/>
    <mergeCell ref="D143:E143"/>
    <mergeCell ref="I143:J143"/>
    <mergeCell ref="K143:L143"/>
    <mergeCell ref="D140:E140"/>
    <mergeCell ref="I140:J140"/>
    <mergeCell ref="K140:L140"/>
    <mergeCell ref="I141:J141"/>
    <mergeCell ref="K141:L141"/>
    <mergeCell ref="I146:J146"/>
    <mergeCell ref="K146:L146"/>
    <mergeCell ref="I147:J147"/>
    <mergeCell ref="K147:L147"/>
    <mergeCell ref="I144:J144"/>
    <mergeCell ref="K144:L144"/>
    <mergeCell ref="I145:J145"/>
    <mergeCell ref="K145:L145"/>
    <mergeCell ref="I150:J150"/>
    <mergeCell ref="K150:L150"/>
    <mergeCell ref="D151:E151"/>
    <mergeCell ref="I151:J151"/>
    <mergeCell ref="K151:L151"/>
    <mergeCell ref="I148:J148"/>
    <mergeCell ref="K148:L148"/>
    <mergeCell ref="I149:J149"/>
    <mergeCell ref="K149:L149"/>
    <mergeCell ref="D152:E152"/>
    <mergeCell ref="I152:J152"/>
    <mergeCell ref="K152:L152"/>
    <mergeCell ref="D153:E153"/>
    <mergeCell ref="I153:J153"/>
    <mergeCell ref="K153:L153"/>
    <mergeCell ref="I156:J156"/>
    <mergeCell ref="K156:L156"/>
    <mergeCell ref="I157:J157"/>
    <mergeCell ref="K157:L157"/>
    <mergeCell ref="D154:E154"/>
    <mergeCell ref="I154:J154"/>
    <mergeCell ref="K154:L154"/>
    <mergeCell ref="D155:E155"/>
    <mergeCell ref="I155:J155"/>
    <mergeCell ref="K155:L155"/>
    <mergeCell ref="I160:J160"/>
    <mergeCell ref="K160:L160"/>
    <mergeCell ref="I161:J161"/>
    <mergeCell ref="K161:L161"/>
    <mergeCell ref="I158:J158"/>
    <mergeCell ref="K158:L158"/>
    <mergeCell ref="I159:J159"/>
    <mergeCell ref="K159:L159"/>
    <mergeCell ref="D162:E162"/>
    <mergeCell ref="I162:J162"/>
    <mergeCell ref="K162:L162"/>
    <mergeCell ref="D163:E163"/>
    <mergeCell ref="I163:J163"/>
    <mergeCell ref="K163:L163"/>
    <mergeCell ref="D164:E164"/>
    <mergeCell ref="I164:J164"/>
    <mergeCell ref="K164:L164"/>
    <mergeCell ref="D165:E165"/>
    <mergeCell ref="I165:J165"/>
    <mergeCell ref="K165:L165"/>
    <mergeCell ref="K169:L169"/>
    <mergeCell ref="D166:E166"/>
    <mergeCell ref="I166:J166"/>
    <mergeCell ref="K166:L166"/>
    <mergeCell ref="D167:E167"/>
    <mergeCell ref="I167:J167"/>
    <mergeCell ref="K167:L167"/>
    <mergeCell ref="D170:E170"/>
    <mergeCell ref="I170:J170"/>
    <mergeCell ref="K170:L170"/>
    <mergeCell ref="I171:J171"/>
    <mergeCell ref="K171:L171"/>
    <mergeCell ref="D168:E168"/>
    <mergeCell ref="I168:J168"/>
    <mergeCell ref="K168:L168"/>
    <mergeCell ref="D169:E169"/>
    <mergeCell ref="I169:J169"/>
    <mergeCell ref="D172:E172"/>
    <mergeCell ref="I172:J172"/>
    <mergeCell ref="K172:L172"/>
    <mergeCell ref="D173:E173"/>
    <mergeCell ref="I173:J173"/>
    <mergeCell ref="K173:L173"/>
    <mergeCell ref="D174:E174"/>
    <mergeCell ref="I174:J174"/>
    <mergeCell ref="K174:L174"/>
    <mergeCell ref="D175:E175"/>
    <mergeCell ref="I175:J175"/>
    <mergeCell ref="K175:L175"/>
    <mergeCell ref="D176:E176"/>
    <mergeCell ref="I176:J176"/>
    <mergeCell ref="K176:L176"/>
    <mergeCell ref="D177:E177"/>
    <mergeCell ref="I177:J177"/>
    <mergeCell ref="K177:L177"/>
    <mergeCell ref="D178:E178"/>
    <mergeCell ref="I178:J178"/>
    <mergeCell ref="K178:L178"/>
    <mergeCell ref="D179:E179"/>
    <mergeCell ref="I179:J179"/>
    <mergeCell ref="K179:L179"/>
    <mergeCell ref="K182:L182"/>
    <mergeCell ref="D183:E183"/>
    <mergeCell ref="I183:J183"/>
    <mergeCell ref="D180:E180"/>
    <mergeCell ref="I180:J180"/>
    <mergeCell ref="K180:L180"/>
    <mergeCell ref="D181:E181"/>
    <mergeCell ref="I181:J181"/>
    <mergeCell ref="K181:L181"/>
    <mergeCell ref="D184:E184"/>
    <mergeCell ref="I184:J184"/>
    <mergeCell ref="I185:J185"/>
    <mergeCell ref="I186:J186"/>
    <mergeCell ref="D182:E182"/>
    <mergeCell ref="I182:J182"/>
    <mergeCell ref="B192:M192"/>
    <mergeCell ref="I187:J187"/>
    <mergeCell ref="D188:E188"/>
    <mergeCell ref="I188:J188"/>
    <mergeCell ref="D189:E189"/>
    <mergeCell ref="I189:J189"/>
    <mergeCell ref="B193:M193"/>
    <mergeCell ref="K189:L189"/>
    <mergeCell ref="B195:C197"/>
    <mergeCell ref="D195:E195"/>
    <mergeCell ref="G195:H197"/>
    <mergeCell ref="K195:L195"/>
    <mergeCell ref="D190:E190"/>
    <mergeCell ref="I190:J190"/>
    <mergeCell ref="K190:L190"/>
    <mergeCell ref="B191:M191"/>
  </mergeCells>
  <printOptions/>
  <pageMargins left="0.7" right="0.7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07"/>
  <sheetViews>
    <sheetView zoomScalePageLayoutView="0" workbookViewId="0" topLeftCell="A11">
      <selection activeCell="I78" sqref="I78"/>
    </sheetView>
  </sheetViews>
  <sheetFormatPr defaultColWidth="9.140625" defaultRowHeight="12.75"/>
  <cols>
    <col min="1" max="1" width="2.421875" style="9" customWidth="1"/>
    <col min="2" max="2" width="9.140625" style="9" customWidth="1"/>
    <col min="3" max="3" width="19.28125" style="9" customWidth="1"/>
    <col min="4" max="4" width="15.57421875" style="9" customWidth="1"/>
    <col min="5" max="5" width="36.00390625" style="9" customWidth="1"/>
    <col min="6" max="6" width="17.57421875" style="9" customWidth="1"/>
    <col min="7" max="7" width="16.7109375" style="9" customWidth="1"/>
    <col min="8" max="8" width="17.00390625" style="9" customWidth="1"/>
    <col min="9" max="9" width="13.57421875" style="9" customWidth="1"/>
    <col min="10" max="10" width="16.7109375" style="9" customWidth="1"/>
    <col min="11" max="11" width="14.00390625" style="9" customWidth="1"/>
    <col min="12" max="12" width="16.8515625" style="9" customWidth="1"/>
    <col min="13" max="16384" width="9.140625" style="9" customWidth="1"/>
  </cols>
  <sheetData>
    <row r="1" ht="11.25">
      <c r="B1" s="10"/>
    </row>
    <row r="2" ht="0.75" customHeight="1">
      <c r="B2" s="10"/>
    </row>
    <row r="3" ht="11.25" hidden="1">
      <c r="B3" s="10"/>
    </row>
    <row r="4" ht="11.25" hidden="1">
      <c r="B4" s="10"/>
    </row>
    <row r="5" ht="2.25" customHeight="1">
      <c r="B5" s="10"/>
    </row>
    <row r="6" spans="1:13" ht="12" thickBot="1">
      <c r="A6" s="1431" t="s">
        <v>0</v>
      </c>
      <c r="B6" s="1431"/>
      <c r="C6" s="1431"/>
      <c r="D6" s="1431"/>
      <c r="E6" s="1431"/>
      <c r="F6" s="1431"/>
      <c r="G6" s="1431"/>
      <c r="H6" s="1431"/>
      <c r="I6" s="1431"/>
      <c r="J6" s="1431"/>
      <c r="K6" s="1431"/>
      <c r="L6" s="1431"/>
      <c r="M6" s="1431"/>
    </row>
    <row r="7" spans="1:13" ht="12" thickBot="1">
      <c r="A7" s="1268" t="s">
        <v>1</v>
      </c>
      <c r="B7" s="1432"/>
      <c r="C7" s="1432"/>
      <c r="D7" s="1432"/>
      <c r="E7" s="1432"/>
      <c r="F7" s="1432"/>
      <c r="G7" s="1432"/>
      <c r="H7" s="1432"/>
      <c r="I7" s="1432"/>
      <c r="J7" s="1432"/>
      <c r="K7" s="1432"/>
      <c r="L7" s="1432"/>
      <c r="M7" s="1269"/>
    </row>
    <row r="8" spans="1:13" ht="12" thickBot="1">
      <c r="A8" s="1"/>
      <c r="B8" s="1268" t="s">
        <v>482</v>
      </c>
      <c r="C8" s="1269"/>
      <c r="D8" s="1268" t="s">
        <v>2</v>
      </c>
      <c r="E8" s="1432"/>
      <c r="F8" s="1432"/>
      <c r="G8" s="1432"/>
      <c r="H8" s="1432"/>
      <c r="I8" s="1432"/>
      <c r="J8" s="1269"/>
      <c r="K8" s="1433"/>
      <c r="L8" s="1434"/>
      <c r="M8" s="2"/>
    </row>
    <row r="9" spans="1:13" ht="12" thickBot="1">
      <c r="A9" s="11"/>
      <c r="B9" s="1372" t="s">
        <v>3</v>
      </c>
      <c r="C9" s="1373"/>
      <c r="D9" s="1435"/>
      <c r="E9" s="1435"/>
      <c r="F9" s="1435"/>
      <c r="G9" s="1435"/>
      <c r="H9" s="1373"/>
      <c r="I9" s="1373"/>
      <c r="J9" s="1373"/>
      <c r="K9" s="1373"/>
      <c r="L9" s="1436"/>
      <c r="M9" s="12"/>
    </row>
    <row r="10" spans="1:13" ht="12" thickBot="1">
      <c r="A10" s="11"/>
      <c r="B10" s="13" t="s">
        <v>4</v>
      </c>
      <c r="C10" s="14" t="s">
        <v>283</v>
      </c>
      <c r="D10" s="15"/>
      <c r="E10" s="16"/>
      <c r="F10" s="17" t="s">
        <v>483</v>
      </c>
      <c r="G10" s="18"/>
      <c r="H10" s="19" t="s">
        <v>429</v>
      </c>
      <c r="I10" s="14">
        <v>626</v>
      </c>
      <c r="J10" s="20"/>
      <c r="K10" s="1427"/>
      <c r="L10" s="1428"/>
      <c r="M10" s="12"/>
    </row>
    <row r="11" spans="1:13" ht="11.25">
      <c r="A11" s="11"/>
      <c r="B11" s="21" t="s">
        <v>5</v>
      </c>
      <c r="C11" s="22" t="s">
        <v>284</v>
      </c>
      <c r="D11" s="23"/>
      <c r="E11" s="24"/>
      <c r="F11" s="25" t="s">
        <v>90</v>
      </c>
      <c r="G11" s="26"/>
      <c r="H11" s="27"/>
      <c r="I11" s="27"/>
      <c r="J11" s="27"/>
      <c r="K11" s="1364"/>
      <c r="L11" s="1382"/>
      <c r="M11" s="12"/>
    </row>
    <row r="12" spans="1:13" ht="11.25">
      <c r="A12" s="11"/>
      <c r="B12" s="29"/>
      <c r="C12" s="30"/>
      <c r="D12" s="23"/>
      <c r="E12" s="24"/>
      <c r="F12" s="31" t="s">
        <v>6</v>
      </c>
      <c r="G12" s="32"/>
      <c r="H12" s="32"/>
      <c r="I12" s="32"/>
      <c r="J12" s="32"/>
      <c r="K12" s="33"/>
      <c r="L12" s="34"/>
      <c r="M12" s="12"/>
    </row>
    <row r="13" spans="1:13" ht="12" thickBot="1">
      <c r="A13" s="11"/>
      <c r="B13" s="29"/>
      <c r="C13" s="30"/>
      <c r="D13" s="23"/>
      <c r="E13" s="24"/>
      <c r="F13" s="31" t="s">
        <v>7</v>
      </c>
      <c r="G13" s="32"/>
      <c r="H13" s="32"/>
      <c r="I13" s="32"/>
      <c r="J13" s="32"/>
      <c r="K13" s="35"/>
      <c r="L13" s="36"/>
      <c r="M13" s="12"/>
    </row>
    <row r="14" spans="1:13" ht="12" thickBot="1">
      <c r="A14" s="11"/>
      <c r="B14" s="37"/>
      <c r="C14" s="14"/>
      <c r="D14" s="38"/>
      <c r="E14" s="39"/>
      <c r="F14" s="40" t="s">
        <v>8</v>
      </c>
      <c r="G14" s="41"/>
      <c r="H14" s="41"/>
      <c r="I14" s="41"/>
      <c r="J14" s="41"/>
      <c r="K14" s="1429"/>
      <c r="L14" s="1430"/>
      <c r="M14" s="12"/>
    </row>
    <row r="15" spans="1:13" ht="12" thickBot="1">
      <c r="A15" s="11"/>
      <c r="B15" s="21" t="s">
        <v>9</v>
      </c>
      <c r="C15" s="42" t="s">
        <v>10</v>
      </c>
      <c r="D15" s="43"/>
      <c r="E15" s="44"/>
      <c r="F15" s="44"/>
      <c r="G15" s="45"/>
      <c r="H15" s="46"/>
      <c r="I15" s="46"/>
      <c r="J15" s="46"/>
      <c r="K15" s="1401"/>
      <c r="L15" s="1402"/>
      <c r="M15" s="12"/>
    </row>
    <row r="16" spans="1:13" ht="12" thickBot="1">
      <c r="A16" s="11"/>
      <c r="B16" s="29"/>
      <c r="C16" s="13" t="s">
        <v>11</v>
      </c>
      <c r="D16" s="22" t="s">
        <v>12</v>
      </c>
      <c r="E16" s="47"/>
      <c r="F16" s="48"/>
      <c r="G16" s="16"/>
      <c r="H16" s="16"/>
      <c r="I16" s="16"/>
      <c r="J16" s="16"/>
      <c r="K16" s="33"/>
      <c r="L16" s="34"/>
      <c r="M16" s="12"/>
    </row>
    <row r="17" spans="1:13" ht="12" thickBot="1">
      <c r="A17" s="11"/>
      <c r="B17" s="29"/>
      <c r="C17" s="49"/>
      <c r="D17" s="50"/>
      <c r="E17" s="16"/>
      <c r="F17" s="17"/>
      <c r="G17" s="16"/>
      <c r="H17" s="16"/>
      <c r="I17" s="16"/>
      <c r="J17" s="16"/>
      <c r="K17" s="51"/>
      <c r="L17" s="52"/>
      <c r="M17" s="12"/>
    </row>
    <row r="18" spans="1:13" ht="12" thickBot="1">
      <c r="A18" s="11"/>
      <c r="B18" s="29"/>
      <c r="C18" s="49"/>
      <c r="D18" s="50"/>
      <c r="E18" s="16"/>
      <c r="F18" s="17"/>
      <c r="G18" s="16"/>
      <c r="H18" s="16"/>
      <c r="I18" s="16"/>
      <c r="J18" s="16"/>
      <c r="K18" s="1401"/>
      <c r="L18" s="1402"/>
      <c r="M18" s="12"/>
    </row>
    <row r="19" spans="1:13" ht="12" thickBot="1">
      <c r="A19" s="11"/>
      <c r="B19" s="29"/>
      <c r="C19" s="49"/>
      <c r="D19" s="50"/>
      <c r="E19" s="16"/>
      <c r="F19" s="17"/>
      <c r="G19" s="16"/>
      <c r="H19" s="16"/>
      <c r="I19" s="16"/>
      <c r="J19" s="16"/>
      <c r="K19" s="33"/>
      <c r="L19" s="34"/>
      <c r="M19" s="12"/>
    </row>
    <row r="20" spans="1:13" ht="12" thickBot="1">
      <c r="A20" s="11"/>
      <c r="B20" s="29"/>
      <c r="C20" s="49"/>
      <c r="D20" s="50"/>
      <c r="E20" s="16"/>
      <c r="F20" s="17"/>
      <c r="G20" s="16"/>
      <c r="H20" s="16"/>
      <c r="I20" s="16"/>
      <c r="J20" s="16"/>
      <c r="K20" s="53"/>
      <c r="L20" s="54"/>
      <c r="M20" s="12"/>
    </row>
    <row r="21" spans="1:13" ht="12" thickBot="1">
      <c r="A21" s="11"/>
      <c r="B21" s="37"/>
      <c r="C21" s="55"/>
      <c r="D21" s="11"/>
      <c r="E21" s="56"/>
      <c r="F21" s="23"/>
      <c r="G21" s="47"/>
      <c r="H21" s="47"/>
      <c r="I21" s="47"/>
      <c r="J21" s="47"/>
      <c r="K21" s="57"/>
      <c r="L21" s="58"/>
      <c r="M21" s="12"/>
    </row>
    <row r="22" spans="1:14" ht="12" thickBot="1">
      <c r="A22" s="59"/>
      <c r="B22" s="1403" t="s">
        <v>13</v>
      </c>
      <c r="C22" s="1404"/>
      <c r="D22" s="1404"/>
      <c r="E22" s="1404"/>
      <c r="F22" s="1404"/>
      <c r="G22" s="1404"/>
      <c r="H22" s="1404"/>
      <c r="I22" s="1404"/>
      <c r="J22" s="1404"/>
      <c r="K22" s="1405"/>
      <c r="L22" s="1406"/>
      <c r="M22" s="60"/>
      <c r="N22" s="61"/>
    </row>
    <row r="23" spans="1:14" ht="51.75" customHeight="1" thickBot="1">
      <c r="A23" s="62"/>
      <c r="B23" s="1407" t="s">
        <v>82</v>
      </c>
      <c r="C23" s="1409" t="s">
        <v>14</v>
      </c>
      <c r="D23" s="1410"/>
      <c r="E23" s="1410"/>
      <c r="F23" s="1407" t="s">
        <v>331</v>
      </c>
      <c r="G23" s="1409" t="s">
        <v>318</v>
      </c>
      <c r="H23" s="1412"/>
      <c r="I23" s="1409" t="s">
        <v>325</v>
      </c>
      <c r="J23" s="1412"/>
      <c r="K23" s="1409" t="s">
        <v>330</v>
      </c>
      <c r="L23" s="1412"/>
      <c r="M23" s="60"/>
      <c r="N23" s="61"/>
    </row>
    <row r="24" spans="1:14" ht="23.25" thickBot="1">
      <c r="A24" s="62"/>
      <c r="B24" s="1408"/>
      <c r="C24" s="63" t="s">
        <v>15</v>
      </c>
      <c r="D24" s="64"/>
      <c r="E24" s="65" t="s">
        <v>16</v>
      </c>
      <c r="F24" s="1411"/>
      <c r="G24" s="1097" t="s">
        <v>83</v>
      </c>
      <c r="H24" s="1098" t="s">
        <v>81</v>
      </c>
      <c r="I24" s="68" t="s">
        <v>83</v>
      </c>
      <c r="J24" s="69" t="s">
        <v>81</v>
      </c>
      <c r="K24" s="68" t="s">
        <v>83</v>
      </c>
      <c r="L24" s="69" t="s">
        <v>81</v>
      </c>
      <c r="M24" s="60"/>
      <c r="N24" s="61"/>
    </row>
    <row r="25" spans="1:14" ht="11.25">
      <c r="A25" s="59"/>
      <c r="B25" s="70">
        <v>1</v>
      </c>
      <c r="C25" s="385" t="s">
        <v>17</v>
      </c>
      <c r="D25" s="386"/>
      <c r="E25" s="1099" t="s">
        <v>18</v>
      </c>
      <c r="F25" s="326"/>
      <c r="G25" s="1230">
        <v>1</v>
      </c>
      <c r="H25" s="272">
        <f>Kryetari!H25</f>
        <v>11880</v>
      </c>
      <c r="I25" s="685"/>
      <c r="J25" s="557">
        <f>Kryetari!J25</f>
        <v>11880</v>
      </c>
      <c r="K25" s="389"/>
      <c r="L25" s="557">
        <f>Kryetari!L25</f>
        <v>11880</v>
      </c>
      <c r="M25" s="60"/>
      <c r="N25" s="61"/>
    </row>
    <row r="26" spans="1:14" ht="11.25">
      <c r="A26" s="59"/>
      <c r="B26" s="77"/>
      <c r="C26" s="99" t="s">
        <v>287</v>
      </c>
      <c r="D26" s="6"/>
      <c r="E26" s="1100" t="s">
        <v>18</v>
      </c>
      <c r="F26" s="326"/>
      <c r="G26" s="1230">
        <v>2</v>
      </c>
      <c r="H26" s="272">
        <f>Kryetari!H26</f>
        <v>14256</v>
      </c>
      <c r="I26" s="690"/>
      <c r="J26" s="372"/>
      <c r="K26" s="84"/>
      <c r="L26" s="372"/>
      <c r="M26" s="60"/>
      <c r="N26" s="61"/>
    </row>
    <row r="27" spans="1:14" ht="11.25">
      <c r="A27" s="59"/>
      <c r="B27" s="77"/>
      <c r="C27" s="99"/>
      <c r="D27" s="6"/>
      <c r="E27" s="1100"/>
      <c r="F27" s="81"/>
      <c r="G27" s="1230">
        <v>7</v>
      </c>
      <c r="H27" s="272">
        <f>Kryetari!N39</f>
        <v>32495.56</v>
      </c>
      <c r="I27" s="690"/>
      <c r="J27" s="372"/>
      <c r="K27" s="84"/>
      <c r="L27" s="372"/>
      <c r="M27" s="60"/>
      <c r="N27" s="61"/>
    </row>
    <row r="28" spans="1:14" ht="11.25">
      <c r="A28" s="59"/>
      <c r="B28" s="77"/>
      <c r="C28" s="99"/>
      <c r="D28" s="6"/>
      <c r="E28" s="1100"/>
      <c r="F28" s="81"/>
      <c r="G28" s="1230"/>
      <c r="H28" s="272">
        <f>Kuvendi!H41</f>
        <v>48390</v>
      </c>
      <c r="I28" s="690"/>
      <c r="J28" s="372"/>
      <c r="K28" s="84"/>
      <c r="L28" s="372"/>
      <c r="M28" s="60"/>
      <c r="N28" s="61"/>
    </row>
    <row r="29" spans="1:14" ht="12" thickBot="1">
      <c r="A29" s="59"/>
      <c r="B29" s="77"/>
      <c r="C29" s="85"/>
      <c r="D29" s="393"/>
      <c r="E29" s="87"/>
      <c r="F29" s="541"/>
      <c r="G29" s="1230">
        <v>11</v>
      </c>
      <c r="H29" s="272">
        <f>'Adm kom'!H36</f>
        <v>41282.68000000001</v>
      </c>
      <c r="I29" s="691"/>
      <c r="J29" s="133"/>
      <c r="K29" s="397"/>
      <c r="L29" s="133"/>
      <c r="M29" s="60"/>
      <c r="N29" s="61"/>
    </row>
    <row r="30" spans="1:14" ht="11.25">
      <c r="A30" s="59"/>
      <c r="B30" s="77"/>
      <c r="C30" s="94"/>
      <c r="D30" s="399"/>
      <c r="E30" s="1101"/>
      <c r="F30" s="94"/>
      <c r="G30" s="1230">
        <v>2</v>
      </c>
      <c r="H30" s="272">
        <f>Komunitete!H41</f>
        <v>11309.8</v>
      </c>
      <c r="I30" s="97"/>
      <c r="J30" s="1102"/>
      <c r="K30" s="402"/>
      <c r="L30" s="1102"/>
      <c r="M30" s="60"/>
      <c r="N30" s="61"/>
    </row>
    <row r="31" spans="1:14" ht="11.25">
      <c r="A31" s="59"/>
      <c r="B31" s="77"/>
      <c r="C31" s="99"/>
      <c r="D31" s="6"/>
      <c r="E31" s="93"/>
      <c r="F31" s="99"/>
      <c r="G31" s="1230">
        <v>13</v>
      </c>
      <c r="H31" s="272">
        <f>'Zjarrefikesit Inspekcionet'!H41+'Sherbimet Publike'!H41</f>
        <v>56073</v>
      </c>
      <c r="I31" s="101"/>
      <c r="J31" s="649"/>
      <c r="K31" s="405"/>
      <c r="L31" s="649"/>
      <c r="M31" s="60"/>
      <c r="N31" s="61"/>
    </row>
    <row r="32" spans="1:14" ht="11.25">
      <c r="A32" s="59"/>
      <c r="B32" s="77"/>
      <c r="C32" s="1103"/>
      <c r="D32" s="6"/>
      <c r="E32" s="106"/>
      <c r="F32" s="99"/>
      <c r="G32" s="1230">
        <v>0</v>
      </c>
      <c r="H32" s="272">
        <v>0</v>
      </c>
      <c r="I32" s="101"/>
      <c r="J32" s="649"/>
      <c r="K32" s="405"/>
      <c r="L32" s="649"/>
      <c r="M32" s="60"/>
      <c r="N32" s="61"/>
    </row>
    <row r="33" spans="1:14" ht="11.25">
      <c r="A33" s="59"/>
      <c r="B33" s="77"/>
      <c r="C33" s="94"/>
      <c r="D33" s="6"/>
      <c r="E33" s="93"/>
      <c r="F33" s="503"/>
      <c r="G33" s="1230">
        <v>5</v>
      </c>
      <c r="H33" s="272">
        <f>'Kad Gjeodezi'!H41</f>
        <v>21259.120000000003</v>
      </c>
      <c r="I33" s="101"/>
      <c r="J33" s="649"/>
      <c r="K33" s="405"/>
      <c r="L33" s="649"/>
      <c r="M33" s="60"/>
      <c r="N33" s="61"/>
    </row>
    <row r="34" spans="1:14" ht="11.25">
      <c r="A34" s="59"/>
      <c r="B34" s="77"/>
      <c r="C34" s="326"/>
      <c r="D34" s="6"/>
      <c r="E34" s="93"/>
      <c r="F34" s="503"/>
      <c r="G34" s="1230">
        <v>6</v>
      </c>
      <c r="H34" s="272">
        <f>'Buxheti Finan'!H41</f>
        <v>27936.96</v>
      </c>
      <c r="I34" s="107"/>
      <c r="J34" s="126"/>
      <c r="K34" s="112"/>
      <c r="L34" s="126"/>
      <c r="M34" s="60"/>
      <c r="N34" s="61"/>
    </row>
    <row r="35" spans="1:14" ht="11.25">
      <c r="A35" s="59"/>
      <c r="B35" s="77"/>
      <c r="C35" s="545"/>
      <c r="D35" s="503"/>
      <c r="E35" s="93"/>
      <c r="F35" s="99"/>
      <c r="G35" s="1230">
        <v>0</v>
      </c>
      <c r="H35" s="272">
        <v>0</v>
      </c>
      <c r="I35" s="107"/>
      <c r="J35" s="126"/>
      <c r="K35" s="112"/>
      <c r="L35" s="126"/>
      <c r="M35" s="60"/>
      <c r="N35" s="61"/>
    </row>
    <row r="36" spans="1:14" ht="11.25">
      <c r="A36" s="59"/>
      <c r="B36" s="77"/>
      <c r="C36" s="545"/>
      <c r="D36" s="503"/>
      <c r="E36" s="93"/>
      <c r="F36" s="99"/>
      <c r="G36" s="1230">
        <v>69</v>
      </c>
      <c r="H36" s="272">
        <f>'Adm Arsim'!H41+Parafillor!H41+Fillor!H41+Gjimnazi!H41</f>
        <v>309268.5999999999</v>
      </c>
      <c r="I36" s="107"/>
      <c r="J36" s="126"/>
      <c r="K36" s="112"/>
      <c r="L36" s="126"/>
      <c r="M36" s="60"/>
      <c r="N36" s="61"/>
    </row>
    <row r="37" spans="1:14" ht="11.25">
      <c r="A37" s="59"/>
      <c r="B37" s="77"/>
      <c r="C37" s="545"/>
      <c r="D37" s="503"/>
      <c r="E37" s="93"/>
      <c r="F37" s="99"/>
      <c r="G37" s="1230">
        <v>22</v>
      </c>
      <c r="H37" s="272">
        <f>Social!H41+'Adm.Shen'!H41+QMF!H41</f>
        <v>99925.56</v>
      </c>
      <c r="I37" s="107"/>
      <c r="J37" s="126"/>
      <c r="K37" s="112"/>
      <c r="L37" s="126"/>
      <c r="M37" s="60"/>
      <c r="N37" s="61"/>
    </row>
    <row r="38" spans="1:14" ht="11.25">
      <c r="A38" s="59"/>
      <c r="B38" s="77"/>
      <c r="C38" s="545"/>
      <c r="D38" s="503"/>
      <c r="E38" s="93"/>
      <c r="F38" s="99"/>
      <c r="G38" s="1230"/>
      <c r="H38" s="272"/>
      <c r="I38" s="107"/>
      <c r="J38" s="126"/>
      <c r="K38" s="112"/>
      <c r="L38" s="126"/>
      <c r="M38" s="60"/>
      <c r="N38" s="61"/>
    </row>
    <row r="39" spans="1:14" ht="11.25">
      <c r="A39" s="59"/>
      <c r="B39" s="77"/>
      <c r="C39" s="99"/>
      <c r="D39" s="99"/>
      <c r="E39" s="93"/>
      <c r="F39" s="99"/>
      <c r="G39" s="1230"/>
      <c r="H39" s="272"/>
      <c r="I39" s="107"/>
      <c r="J39" s="126"/>
      <c r="K39" s="112"/>
      <c r="L39" s="126"/>
      <c r="M39" s="60"/>
      <c r="N39" s="61"/>
    </row>
    <row r="40" spans="1:14" ht="12" thickBot="1">
      <c r="A40" s="59"/>
      <c r="B40" s="77"/>
      <c r="C40" s="503"/>
      <c r="D40" s="503"/>
      <c r="E40" s="106"/>
      <c r="F40" s="99"/>
      <c r="G40" s="1230"/>
      <c r="H40" s="272"/>
      <c r="I40" s="107"/>
      <c r="J40" s="126"/>
      <c r="K40" s="112"/>
      <c r="L40" s="126"/>
      <c r="M40" s="60"/>
      <c r="N40" s="61"/>
    </row>
    <row r="41" spans="1:13" ht="13.5" customHeight="1" thickBot="1">
      <c r="A41" s="11"/>
      <c r="B41" s="1104">
        <v>2</v>
      </c>
      <c r="C41" s="1794" t="s">
        <v>20</v>
      </c>
      <c r="D41" s="1795"/>
      <c r="E41" s="1795"/>
      <c r="F41" s="1105">
        <f>SUM(F25:F40)</f>
        <v>0</v>
      </c>
      <c r="G41" s="1231">
        <f>SUM(G25:G37)</f>
        <v>138</v>
      </c>
      <c r="H41" s="514">
        <f>SUM(H25:H40)</f>
        <v>674077.28</v>
      </c>
      <c r="I41" s="1106"/>
      <c r="J41" s="137"/>
      <c r="K41" s="137">
        <f>J41-I41</f>
        <v>0</v>
      </c>
      <c r="L41" s="550"/>
      <c r="M41" s="12"/>
    </row>
    <row r="42" spans="1:13" ht="12" thickBot="1">
      <c r="A42" s="1"/>
      <c r="B42" s="141">
        <v>3</v>
      </c>
      <c r="C42" s="1107" t="s">
        <v>21</v>
      </c>
      <c r="D42" s="1108"/>
      <c r="E42" s="1108"/>
      <c r="F42" s="144"/>
      <c r="G42" s="46"/>
      <c r="H42" s="145"/>
      <c r="I42" s="46"/>
      <c r="J42" s="146"/>
      <c r="K42" s="46"/>
      <c r="L42" s="146"/>
      <c r="M42" s="2"/>
    </row>
    <row r="43" spans="1:13" ht="12" thickBot="1">
      <c r="A43" s="11"/>
      <c r="B43" s="147">
        <v>4</v>
      </c>
      <c r="C43" s="148" t="s">
        <v>22</v>
      </c>
      <c r="D43" s="149"/>
      <c r="E43" s="149"/>
      <c r="F43" s="150"/>
      <c r="G43" s="151" t="s">
        <v>23</v>
      </c>
      <c r="H43" s="152">
        <f>SUM(H81)</f>
        <v>78526</v>
      </c>
      <c r="I43" s="153" t="s">
        <v>23</v>
      </c>
      <c r="J43" s="154">
        <v>78936</v>
      </c>
      <c r="K43" s="1109">
        <f>J43-H43</f>
        <v>410</v>
      </c>
      <c r="L43" s="154">
        <f>SUM(K81)</f>
        <v>0</v>
      </c>
      <c r="M43" s="12"/>
    </row>
    <row r="44" spans="1:13" ht="12" thickBot="1">
      <c r="A44" s="11"/>
      <c r="B44" s="147">
        <v>5</v>
      </c>
      <c r="C44" s="148" t="s">
        <v>24</v>
      </c>
      <c r="D44" s="149"/>
      <c r="E44" s="149"/>
      <c r="F44" s="155"/>
      <c r="G44" s="151" t="s">
        <v>23</v>
      </c>
      <c r="H44" s="152">
        <f>H149</f>
        <v>21910</v>
      </c>
      <c r="I44" s="153" t="s">
        <v>23</v>
      </c>
      <c r="J44" s="154">
        <v>24500</v>
      </c>
      <c r="K44" s="1109">
        <f>J44-H44</f>
        <v>2590</v>
      </c>
      <c r="L44" s="154">
        <f>K149</f>
        <v>0</v>
      </c>
      <c r="M44" s="12"/>
    </row>
    <row r="45" spans="1:13" ht="12" thickBot="1">
      <c r="A45" s="11"/>
      <c r="B45" s="147">
        <v>6</v>
      </c>
      <c r="C45" s="148" t="s">
        <v>25</v>
      </c>
      <c r="D45" s="149"/>
      <c r="E45" s="149"/>
      <c r="F45" s="155"/>
      <c r="G45" s="156"/>
      <c r="H45" s="157">
        <f>H157</f>
        <v>3000</v>
      </c>
      <c r="I45" s="158"/>
      <c r="J45" s="154">
        <f>I157</f>
        <v>0</v>
      </c>
      <c r="K45" s="1110">
        <f>J45-H45</f>
        <v>-3000</v>
      </c>
      <c r="L45" s="154">
        <f>K157</f>
        <v>0</v>
      </c>
      <c r="M45" s="12"/>
    </row>
    <row r="46" spans="1:13" ht="12" thickBot="1">
      <c r="A46" s="11"/>
      <c r="B46" s="147">
        <v>7</v>
      </c>
      <c r="C46" s="148" t="s">
        <v>89</v>
      </c>
      <c r="D46" s="149"/>
      <c r="E46" s="149"/>
      <c r="F46" s="159"/>
      <c r="G46" s="156" t="s">
        <v>23</v>
      </c>
      <c r="H46" s="157">
        <f>H172</f>
        <v>223968</v>
      </c>
      <c r="I46" s="158" t="s">
        <v>23</v>
      </c>
      <c r="J46" s="154">
        <v>260911</v>
      </c>
      <c r="K46" s="1110">
        <f>J46-H46</f>
        <v>36943</v>
      </c>
      <c r="L46" s="154">
        <f>K172</f>
        <v>0</v>
      </c>
      <c r="M46" s="12"/>
    </row>
    <row r="47" spans="1:13" ht="12" thickBot="1">
      <c r="A47" s="14"/>
      <c r="B47" s="160">
        <v>8</v>
      </c>
      <c r="C47" s="161" t="s">
        <v>26</v>
      </c>
      <c r="D47" s="143"/>
      <c r="E47" s="143"/>
      <c r="F47" s="1111"/>
      <c r="G47" s="163"/>
      <c r="H47" s="516">
        <f>H43+H44+H45+H46+H74</f>
        <v>1035185.1440000001</v>
      </c>
      <c r="I47" s="163"/>
      <c r="J47" s="165">
        <f>J41+J43+J44+J45+J46</f>
        <v>364347</v>
      </c>
      <c r="K47" s="1112">
        <f>K41+K43+K44+K45+K46</f>
        <v>36943</v>
      </c>
      <c r="L47" s="165">
        <f>L43+L44+L45+L46+K74</f>
        <v>0</v>
      </c>
      <c r="M47" s="39"/>
    </row>
    <row r="48" spans="1:13" ht="12" thickBot="1">
      <c r="A48" s="11"/>
      <c r="B48" s="1372" t="s">
        <v>27</v>
      </c>
      <c r="C48" s="1373"/>
      <c r="D48" s="1373"/>
      <c r="E48" s="1373"/>
      <c r="F48" s="1373"/>
      <c r="G48" s="1373"/>
      <c r="H48" s="1373"/>
      <c r="I48" s="1373"/>
      <c r="J48" s="1373"/>
      <c r="K48" s="1373"/>
      <c r="L48" s="1436"/>
      <c r="M48" s="166"/>
    </row>
    <row r="49" spans="1:14" ht="23.25" thickBot="1">
      <c r="A49" s="59"/>
      <c r="B49" s="1407" t="s">
        <v>28</v>
      </c>
      <c r="C49" s="1418" t="s">
        <v>29</v>
      </c>
      <c r="D49" s="1419"/>
      <c r="E49" s="1419"/>
      <c r="F49" s="1420"/>
      <c r="G49" s="167" t="s">
        <v>493</v>
      </c>
      <c r="H49" s="168" t="s">
        <v>328</v>
      </c>
      <c r="I49" s="1379" t="s">
        <v>324</v>
      </c>
      <c r="J49" s="1380"/>
      <c r="K49" s="1379" t="s">
        <v>329</v>
      </c>
      <c r="L49" s="1381"/>
      <c r="M49" s="169"/>
      <c r="N49" s="61"/>
    </row>
    <row r="50" spans="1:14" ht="13.5" customHeight="1" thickBot="1">
      <c r="A50" s="59"/>
      <c r="B50" s="1408"/>
      <c r="C50" s="1421"/>
      <c r="D50" s="1422"/>
      <c r="E50" s="1422"/>
      <c r="F50" s="1423"/>
      <c r="G50" s="172" t="s">
        <v>492</v>
      </c>
      <c r="H50" s="173" t="s">
        <v>30</v>
      </c>
      <c r="I50" s="1424" t="s">
        <v>31</v>
      </c>
      <c r="J50" s="1425"/>
      <c r="K50" s="1424" t="s">
        <v>31</v>
      </c>
      <c r="L50" s="1426"/>
      <c r="M50" s="174"/>
      <c r="N50" s="61"/>
    </row>
    <row r="51" spans="1:14" ht="12" thickBot="1">
      <c r="A51" s="59"/>
      <c r="B51" s="70">
        <v>9</v>
      </c>
      <c r="C51" s="175" t="s">
        <v>32</v>
      </c>
      <c r="D51" s="176"/>
      <c r="E51" s="176"/>
      <c r="F51" s="177"/>
      <c r="G51" s="551"/>
      <c r="H51" s="178"/>
      <c r="I51" s="1395"/>
      <c r="J51" s="1396"/>
      <c r="K51" s="1395"/>
      <c r="L51" s="1397"/>
      <c r="M51" s="169"/>
      <c r="N51" s="61"/>
    </row>
    <row r="52" spans="1:14" ht="12" thickBot="1">
      <c r="A52" s="59"/>
      <c r="B52" s="179">
        <v>10</v>
      </c>
      <c r="C52" s="180" t="s">
        <v>405</v>
      </c>
      <c r="D52" s="181"/>
      <c r="E52" s="181"/>
      <c r="F52" s="1113">
        <v>60000</v>
      </c>
      <c r="G52" s="182"/>
      <c r="H52" s="1114"/>
      <c r="I52" s="1389"/>
      <c r="J52" s="1390"/>
      <c r="K52" s="1389"/>
      <c r="L52" s="1391"/>
      <c r="M52" s="169"/>
      <c r="N52" s="61"/>
    </row>
    <row r="53" spans="1:14" ht="11.25">
      <c r="A53" s="59"/>
      <c r="B53" s="77"/>
      <c r="C53" s="184"/>
      <c r="D53" s="184"/>
      <c r="E53" s="184"/>
      <c r="F53" s="185"/>
      <c r="G53" s="186"/>
      <c r="H53" s="187"/>
      <c r="I53" s="1383"/>
      <c r="J53" s="1384"/>
      <c r="K53" s="1383"/>
      <c r="L53" s="1385"/>
      <c r="M53" s="169"/>
      <c r="N53" s="61"/>
    </row>
    <row r="54" spans="1:14" ht="11.25">
      <c r="A54" s="59"/>
      <c r="B54" s="77"/>
      <c r="C54" s="78"/>
      <c r="D54" s="184"/>
      <c r="E54" s="184"/>
      <c r="F54" s="185"/>
      <c r="G54" s="188"/>
      <c r="H54" s="189"/>
      <c r="I54" s="1369"/>
      <c r="J54" s="1370"/>
      <c r="K54" s="1369"/>
      <c r="L54" s="1371"/>
      <c r="M54" s="169"/>
      <c r="N54" s="61"/>
    </row>
    <row r="55" spans="1:14" ht="11.25">
      <c r="A55" s="59"/>
      <c r="B55" s="506"/>
      <c r="C55" s="110"/>
      <c r="D55" s="110"/>
      <c r="E55" s="110"/>
      <c r="F55" s="60"/>
      <c r="G55" s="202"/>
      <c r="H55" s="203"/>
      <c r="I55" s="686"/>
      <c r="J55" s="687"/>
      <c r="K55" s="686"/>
      <c r="L55" s="688"/>
      <c r="M55" s="169"/>
      <c r="N55" s="61"/>
    </row>
    <row r="56" spans="1:14" ht="12" thickBot="1">
      <c r="A56" s="59"/>
      <c r="B56" s="1115"/>
      <c r="C56" s="110"/>
      <c r="D56" s="110"/>
      <c r="E56" s="110"/>
      <c r="F56" s="127"/>
      <c r="G56" s="193"/>
      <c r="H56" s="194"/>
      <c r="I56" s="1358"/>
      <c r="J56" s="1359"/>
      <c r="K56" s="1358"/>
      <c r="L56" s="1360"/>
      <c r="M56" s="169"/>
      <c r="N56" s="61"/>
    </row>
    <row r="57" spans="1:14" ht="11.25">
      <c r="A57" s="59"/>
      <c r="B57" s="77">
        <v>11</v>
      </c>
      <c r="C57" s="213" t="s">
        <v>33</v>
      </c>
      <c r="D57" s="184"/>
      <c r="E57" s="184"/>
      <c r="F57" s="1116">
        <v>569209</v>
      </c>
      <c r="G57" s="1232">
        <v>47</v>
      </c>
      <c r="H57" s="1117">
        <f>'[1]Adm'!H47+'[1]Adm.Ars'!H47+'[1]Buxhet'!H47+'[1]Kadastro'!H47+'[1]Sherb.Publike'!H47+'[1]Kryetari'!H47+'[1]Adm.Shen'!H47+'[1]Komunitete'!H47+'[1]Zjarrefikset'!H47+5000</f>
        <v>576790.478</v>
      </c>
      <c r="I57" s="1796">
        <f>F57-H57</f>
        <v>-7581.478000000003</v>
      </c>
      <c r="J57" s="1797"/>
      <c r="K57" s="1398"/>
      <c r="L57" s="1400"/>
      <c r="M57" s="169"/>
      <c r="N57" s="61"/>
    </row>
    <row r="58" spans="1:14" ht="11.25">
      <c r="A58" s="59"/>
      <c r="B58" s="77">
        <v>12</v>
      </c>
      <c r="C58" s="199" t="s">
        <v>34</v>
      </c>
      <c r="D58" s="184"/>
      <c r="E58" s="1118"/>
      <c r="F58" s="1119">
        <v>327127</v>
      </c>
      <c r="G58" s="1232">
        <v>69</v>
      </c>
      <c r="H58" s="1117">
        <f>'[1]Fillor'!H47+'[1]Gjimnazi'!H47+'[1]Parashkollor'!H47</f>
        <v>335941.912</v>
      </c>
      <c r="I58" s="1796">
        <f>F58-H58</f>
        <v>-8814.912000000011</v>
      </c>
      <c r="J58" s="1797"/>
      <c r="K58" s="1369"/>
      <c r="L58" s="1371"/>
      <c r="M58" s="169"/>
      <c r="N58" s="61"/>
    </row>
    <row r="59" spans="1:14" ht="12" thickBot="1">
      <c r="A59" s="59"/>
      <c r="B59" s="77">
        <v>13</v>
      </c>
      <c r="C59" s="200" t="s">
        <v>35</v>
      </c>
      <c r="D59" s="201"/>
      <c r="E59" s="201"/>
      <c r="F59" s="1120">
        <v>107999</v>
      </c>
      <c r="G59" s="1232">
        <v>22</v>
      </c>
      <c r="H59" s="1117">
        <f>'[1]Shend'!H47+'[1]Social'!H47-5000</f>
        <v>114554.234</v>
      </c>
      <c r="I59" s="1796">
        <f>F59-H59</f>
        <v>-6555.233999999997</v>
      </c>
      <c r="J59" s="1797"/>
      <c r="K59" s="1798">
        <f>I59-H59</f>
        <v>-121109.468</v>
      </c>
      <c r="L59" s="1394"/>
      <c r="M59" s="169"/>
      <c r="N59" s="61"/>
    </row>
    <row r="60" spans="1:14" ht="12" thickBot="1">
      <c r="A60" s="59"/>
      <c r="B60" s="179">
        <v>14</v>
      </c>
      <c r="C60" s="204" t="s">
        <v>406</v>
      </c>
      <c r="D60" s="181"/>
      <c r="E60" s="181"/>
      <c r="F60" s="1113">
        <f>F52+F57+F58+F59</f>
        <v>1064335</v>
      </c>
      <c r="G60" s="1233">
        <f>SUM(G57:G59)</f>
        <v>138</v>
      </c>
      <c r="H60" s="1121">
        <f>SUM(H57:H59)</f>
        <v>1027286.6240000001</v>
      </c>
      <c r="I60" s="1796">
        <f>F60-H60</f>
        <v>37048.37599999993</v>
      </c>
      <c r="J60" s="1797"/>
      <c r="K60" s="1389"/>
      <c r="L60" s="1391"/>
      <c r="M60" s="169"/>
      <c r="N60" s="61"/>
    </row>
    <row r="61" spans="1:14" ht="11.25">
      <c r="A61" s="59"/>
      <c r="B61" s="77"/>
      <c r="C61" s="291"/>
      <c r="D61" s="201"/>
      <c r="E61" s="201"/>
      <c r="F61" s="169"/>
      <c r="G61" s="207"/>
      <c r="H61" s="1122"/>
      <c r="I61" s="1383"/>
      <c r="J61" s="1384"/>
      <c r="K61" s="1383"/>
      <c r="L61" s="1385"/>
      <c r="M61" s="169"/>
      <c r="N61" s="61"/>
    </row>
    <row r="62" spans="1:14" ht="11.25">
      <c r="A62" s="59"/>
      <c r="B62" s="77"/>
      <c r="C62" s="59"/>
      <c r="D62" s="201"/>
      <c r="E62" s="201"/>
      <c r="F62" s="169"/>
      <c r="G62" s="207"/>
      <c r="H62" s="208"/>
      <c r="I62" s="1123"/>
      <c r="J62" s="1124"/>
      <c r="K62" s="1123"/>
      <c r="L62" s="1125"/>
      <c r="M62" s="169"/>
      <c r="N62" s="61"/>
    </row>
    <row r="63" spans="1:14" ht="11.25">
      <c r="A63" s="59"/>
      <c r="B63" s="77"/>
      <c r="C63" s="59"/>
      <c r="D63" s="201"/>
      <c r="E63" s="201"/>
      <c r="F63" s="169"/>
      <c r="G63" s="207"/>
      <c r="H63" s="208"/>
      <c r="I63" s="1123"/>
      <c r="J63" s="1124"/>
      <c r="K63" s="1123"/>
      <c r="L63" s="1125"/>
      <c r="M63" s="169"/>
      <c r="N63" s="61"/>
    </row>
    <row r="64" spans="1:14" ht="12" thickBot="1">
      <c r="A64" s="59"/>
      <c r="B64" s="77"/>
      <c r="C64" s="209"/>
      <c r="D64" s="102"/>
      <c r="E64" s="102"/>
      <c r="F64" s="1234"/>
      <c r="G64" s="211"/>
      <c r="H64" s="212"/>
      <c r="I64" s="1392"/>
      <c r="J64" s="1393"/>
      <c r="K64" s="1392"/>
      <c r="L64" s="1394"/>
      <c r="M64" s="169"/>
      <c r="N64" s="61"/>
    </row>
    <row r="65" spans="1:14" ht="12" thickBot="1">
      <c r="A65" s="59"/>
      <c r="B65" s="179">
        <v>15</v>
      </c>
      <c r="C65" s="204" t="s">
        <v>407</v>
      </c>
      <c r="D65" s="181"/>
      <c r="E65" s="181"/>
      <c r="F65" s="182"/>
      <c r="G65" s="205"/>
      <c r="H65" s="206"/>
      <c r="I65" s="1389"/>
      <c r="J65" s="1390"/>
      <c r="K65" s="1389"/>
      <c r="L65" s="1391"/>
      <c r="M65" s="169"/>
      <c r="N65" s="61"/>
    </row>
    <row r="66" spans="1:14" ht="11.25">
      <c r="A66" s="59"/>
      <c r="B66" s="77"/>
      <c r="C66" s="213"/>
      <c r="D66" s="184"/>
      <c r="E66" s="184"/>
      <c r="F66" s="185"/>
      <c r="G66" s="214"/>
      <c r="H66" s="215"/>
      <c r="I66" s="1383"/>
      <c r="J66" s="1384"/>
      <c r="K66" s="1383"/>
      <c r="L66" s="1385"/>
      <c r="M66" s="169"/>
      <c r="N66" s="61"/>
    </row>
    <row r="67" spans="1:14" ht="11.25">
      <c r="A67" s="59"/>
      <c r="B67" s="77"/>
      <c r="C67" s="291"/>
      <c r="D67" s="201"/>
      <c r="E67" s="201"/>
      <c r="F67" s="169"/>
      <c r="G67" s="207"/>
      <c r="H67" s="208"/>
      <c r="I67" s="1123"/>
      <c r="J67" s="1124"/>
      <c r="K67" s="1123"/>
      <c r="L67" s="1125"/>
      <c r="M67" s="169"/>
      <c r="N67" s="61"/>
    </row>
    <row r="68" spans="1:14" ht="11.25">
      <c r="A68" s="59"/>
      <c r="B68" s="77"/>
      <c r="C68" s="291"/>
      <c r="D68" s="201"/>
      <c r="E68" s="201"/>
      <c r="F68" s="169"/>
      <c r="G68" s="207"/>
      <c r="H68" s="208"/>
      <c r="I68" s="1123"/>
      <c r="J68" s="1124"/>
      <c r="K68" s="1123"/>
      <c r="L68" s="1125"/>
      <c r="M68" s="169"/>
      <c r="N68" s="61"/>
    </row>
    <row r="69" spans="1:14" ht="12" thickBot="1">
      <c r="A69" s="59"/>
      <c r="B69" s="77"/>
      <c r="C69" s="220"/>
      <c r="D69" s="191"/>
      <c r="E69" s="191"/>
      <c r="F69" s="1235"/>
      <c r="G69" s="221"/>
      <c r="H69" s="222"/>
      <c r="I69" s="1358"/>
      <c r="J69" s="1359"/>
      <c r="K69" s="1358"/>
      <c r="L69" s="1360"/>
      <c r="M69" s="169"/>
      <c r="N69" s="61"/>
    </row>
    <row r="70" spans="1:13" ht="12" thickBot="1">
      <c r="A70" s="11"/>
      <c r="B70" s="135">
        <v>16</v>
      </c>
      <c r="C70" s="137" t="s">
        <v>36</v>
      </c>
      <c r="D70" s="223"/>
      <c r="E70" s="223"/>
      <c r="F70" s="224"/>
      <c r="G70" s="643"/>
      <c r="H70" s="520">
        <f>H60</f>
        <v>1027286.6240000001</v>
      </c>
      <c r="I70" s="1361">
        <f>SUM(I51:I60)</f>
        <v>14096.75199999992</v>
      </c>
      <c r="J70" s="1362"/>
      <c r="K70" s="1361">
        <f>SUM(K57:L69)</f>
        <v>-121109.468</v>
      </c>
      <c r="L70" s="1363"/>
      <c r="M70" s="219"/>
    </row>
    <row r="71" spans="1:13" ht="12" thickBot="1">
      <c r="A71" s="11"/>
      <c r="B71" s="1372" t="s">
        <v>37</v>
      </c>
      <c r="C71" s="1373"/>
      <c r="D71" s="1373"/>
      <c r="E71" s="1373"/>
      <c r="F71" s="1373"/>
      <c r="G71" s="1373"/>
      <c r="H71" s="1373"/>
      <c r="I71" s="1373"/>
      <c r="J71" s="1373"/>
      <c r="K71" s="1373"/>
      <c r="L71" s="1436"/>
      <c r="M71" s="219"/>
    </row>
    <row r="72" spans="1:13" ht="23.25" thickBot="1">
      <c r="A72" s="11"/>
      <c r="B72" s="1374" t="s">
        <v>28</v>
      </c>
      <c r="C72" s="1376" t="s">
        <v>38</v>
      </c>
      <c r="D72" s="1377"/>
      <c r="E72" s="1377"/>
      <c r="F72" s="1378"/>
      <c r="G72" s="167"/>
      <c r="H72" s="168" t="s">
        <v>328</v>
      </c>
      <c r="I72" s="1379" t="s">
        <v>374</v>
      </c>
      <c r="J72" s="1380"/>
      <c r="K72" s="1379" t="s">
        <v>329</v>
      </c>
      <c r="L72" s="1381"/>
      <c r="M72" s="219"/>
    </row>
    <row r="73" spans="1:13" ht="12" thickBot="1">
      <c r="A73" s="11"/>
      <c r="B73" s="1375"/>
      <c r="C73" s="21" t="s">
        <v>39</v>
      </c>
      <c r="D73" s="22" t="s">
        <v>40</v>
      </c>
      <c r="E73" s="47"/>
      <c r="F73" s="227"/>
      <c r="G73" s="228" t="s">
        <v>366</v>
      </c>
      <c r="H73" s="28" t="s">
        <v>41</v>
      </c>
      <c r="I73" s="1364" t="s">
        <v>42</v>
      </c>
      <c r="J73" s="1382"/>
      <c r="K73" s="1364" t="s">
        <v>42</v>
      </c>
      <c r="L73" s="1365"/>
      <c r="M73" s="219"/>
    </row>
    <row r="74" spans="1:13" ht="12" thickBot="1">
      <c r="A74" s="11"/>
      <c r="B74" s="135">
        <v>17</v>
      </c>
      <c r="C74" s="229" t="s">
        <v>43</v>
      </c>
      <c r="D74" s="230" t="s">
        <v>68</v>
      </c>
      <c r="E74" s="223"/>
      <c r="F74" s="224"/>
      <c r="G74" s="226">
        <f>SUM(G75:G79)</f>
        <v>0</v>
      </c>
      <c r="H74" s="1126">
        <f>H75+H79</f>
        <v>707781.1440000001</v>
      </c>
      <c r="I74" s="1356">
        <f>SUM(I75:J79)</f>
        <v>0</v>
      </c>
      <c r="J74" s="1357"/>
      <c r="K74" s="1356"/>
      <c r="L74" s="1471"/>
      <c r="M74" s="219"/>
    </row>
    <row r="75" spans="1:13" ht="11.25">
      <c r="A75" s="11"/>
      <c r="B75" s="29">
        <v>18</v>
      </c>
      <c r="C75" s="8" t="s">
        <v>155</v>
      </c>
      <c r="D75" s="1340" t="s">
        <v>85</v>
      </c>
      <c r="E75" s="1341"/>
      <c r="F75" s="166"/>
      <c r="G75" s="232"/>
      <c r="H75" s="272">
        <f>H41</f>
        <v>674077.28</v>
      </c>
      <c r="I75" s="1449">
        <f>J41</f>
        <v>0</v>
      </c>
      <c r="J75" s="1450"/>
      <c r="K75" s="1449">
        <f>L41</f>
        <v>0</v>
      </c>
      <c r="L75" s="1450"/>
      <c r="M75" s="219"/>
    </row>
    <row r="76" spans="1:14" ht="11.25">
      <c r="A76" s="59"/>
      <c r="B76" s="77">
        <v>20</v>
      </c>
      <c r="C76" s="234" t="s">
        <v>44</v>
      </c>
      <c r="D76" s="1352" t="s">
        <v>281</v>
      </c>
      <c r="E76" s="1353"/>
      <c r="F76" s="169"/>
      <c r="G76" s="217"/>
      <c r="H76" s="272"/>
      <c r="I76" s="1253"/>
      <c r="J76" s="1254"/>
      <c r="K76" s="1253"/>
      <c r="L76" s="1457"/>
      <c r="M76" s="169"/>
      <c r="N76" s="61"/>
    </row>
    <row r="77" spans="1:14" ht="12" thickBot="1">
      <c r="A77" s="59"/>
      <c r="B77" s="77">
        <v>21</v>
      </c>
      <c r="C77" s="236" t="s">
        <v>86</v>
      </c>
      <c r="D77" s="1335" t="s">
        <v>87</v>
      </c>
      <c r="E77" s="1336"/>
      <c r="F77" s="169"/>
      <c r="G77" s="211"/>
      <c r="H77" s="272"/>
      <c r="I77" s="1312"/>
      <c r="J77" s="1313"/>
      <c r="K77" s="1312"/>
      <c r="L77" s="1458"/>
      <c r="M77" s="169"/>
      <c r="N77" s="61"/>
    </row>
    <row r="78" spans="1:14" ht="12" thickBot="1">
      <c r="A78" s="59"/>
      <c r="B78" s="77"/>
      <c r="C78" s="236"/>
      <c r="D78" s="239" t="s">
        <v>305</v>
      </c>
      <c r="E78" s="671"/>
      <c r="F78" s="169"/>
      <c r="G78" s="240"/>
      <c r="H78" s="272"/>
      <c r="I78" s="524"/>
      <c r="J78" s="525"/>
      <c r="K78" s="524"/>
      <c r="L78" s="526"/>
      <c r="M78" s="169"/>
      <c r="N78" s="61"/>
    </row>
    <row r="79" spans="1:14" ht="12" thickBot="1">
      <c r="A79" s="59"/>
      <c r="B79" s="67">
        <v>22</v>
      </c>
      <c r="C79" s="244" t="s">
        <v>156</v>
      </c>
      <c r="D79" s="1348" t="s">
        <v>282</v>
      </c>
      <c r="E79" s="1349"/>
      <c r="F79" s="245"/>
      <c r="G79" s="246"/>
      <c r="H79" s="453">
        <f>H75*0.05</f>
        <v>33703.864</v>
      </c>
      <c r="I79" s="1469">
        <f>(I75+I76+I77)*0.05</f>
        <v>0</v>
      </c>
      <c r="J79" s="1470"/>
      <c r="K79" s="1469"/>
      <c r="L79" s="1557"/>
      <c r="M79" s="169"/>
      <c r="N79" s="61"/>
    </row>
    <row r="80" spans="1:13" ht="12" thickBot="1">
      <c r="A80" s="11"/>
      <c r="B80" s="248"/>
      <c r="C80" s="249"/>
      <c r="D80" s="250"/>
      <c r="E80" s="251"/>
      <c r="F80" s="252"/>
      <c r="G80" s="253"/>
      <c r="H80" s="256">
        <v>0</v>
      </c>
      <c r="I80" s="255"/>
      <c r="J80" s="256"/>
      <c r="K80" s="255"/>
      <c r="L80" s="257"/>
      <c r="M80" s="219"/>
    </row>
    <row r="81" spans="1:13" ht="12" thickBot="1">
      <c r="A81" s="11"/>
      <c r="B81" s="258">
        <v>23</v>
      </c>
      <c r="C81" s="259" t="s">
        <v>45</v>
      </c>
      <c r="D81" s="260" t="s">
        <v>46</v>
      </c>
      <c r="E81" s="261"/>
      <c r="F81" s="224"/>
      <c r="G81" s="262">
        <f>G82+G85+G89+G96+G108+G117+G128+G131+G138+G145+G132</f>
        <v>0</v>
      </c>
      <c r="H81" s="1127">
        <f>'[1]Adm'!H81+'[1]Shend'!H81+'[1]Social'!H81+'[1]Adm.Ars'!H81+'[1]Buxhet'!H81+'[1]Fillor'!H81+'[1]Kadastro'!H81+'[1]Kryetari'!H81+'[1]Gjimnazi'!H81+'[1]Zjarrefikset'!H81+'[1]Sherb.Publike'!H81+'[1]Parashkollor'!H81+'[1]Adm.Shen'!H81+'[1]Komunitete'!H81</f>
        <v>78526</v>
      </c>
      <c r="I81" s="1356">
        <f>I82+I85+I89+I96+I108+I117+I128+I131+I138+I145+I132</f>
        <v>0</v>
      </c>
      <c r="J81" s="1357"/>
      <c r="K81" s="1356">
        <f>K82+K85+K89+K96+K108+K117+K128+K131+K138+K145+K132</f>
        <v>0</v>
      </c>
      <c r="L81" s="1357"/>
      <c r="M81" s="219"/>
    </row>
    <row r="82" spans="1:14" s="1136" customFormat="1" ht="11.25">
      <c r="A82" s="1128"/>
      <c r="B82" s="1129">
        <v>24</v>
      </c>
      <c r="C82" s="1130" t="s">
        <v>47</v>
      </c>
      <c r="D82" s="1801" t="s">
        <v>157</v>
      </c>
      <c r="E82" s="1802"/>
      <c r="F82" s="1131"/>
      <c r="G82" s="1132">
        <f>SUM(G83:G84)</f>
        <v>0</v>
      </c>
      <c r="H82" s="1133">
        <f>SUM(H83:H84)</f>
        <v>3000</v>
      </c>
      <c r="I82" s="1803">
        <f>I83+I84</f>
        <v>0</v>
      </c>
      <c r="J82" s="1804"/>
      <c r="K82" s="1803">
        <f>K83+K84</f>
        <v>0</v>
      </c>
      <c r="L82" s="1804"/>
      <c r="M82" s="1134"/>
      <c r="N82" s="1135"/>
    </row>
    <row r="83" spans="1:14" ht="11.25">
      <c r="A83" s="59"/>
      <c r="B83" s="1137"/>
      <c r="C83" s="1138" t="s">
        <v>123</v>
      </c>
      <c r="D83" s="1799" t="s">
        <v>158</v>
      </c>
      <c r="E83" s="1800"/>
      <c r="F83" s="1139"/>
      <c r="G83" s="323"/>
      <c r="H83" s="272">
        <f>'[1]Adm'!H83+'[1]Shend'!H83+'[1]Social'!H83+'[1]Adm.Ars'!H83+'[1]Buxhet'!H83+'[1]Fillor'!H83+'[1]Kadastro'!H83+'[1]Kryetari'!H83+'[1]Gjimnazi'!H83+'[1]Zjarrefikset'!H83+'[1]Sherb.Publike'!H83+'[1]Parashkollor'!H83+'[1]Adm.Shen'!H83+'[1]Komunitete'!H83</f>
        <v>0</v>
      </c>
      <c r="I83" s="1253"/>
      <c r="J83" s="1254"/>
      <c r="K83" s="1253"/>
      <c r="L83" s="1254"/>
      <c r="M83" s="174"/>
      <c r="N83" s="61"/>
    </row>
    <row r="84" spans="1:14" ht="11.25">
      <c r="A84" s="59"/>
      <c r="B84" s="1137"/>
      <c r="C84" s="1138" t="s">
        <v>124</v>
      </c>
      <c r="D84" s="1799" t="s">
        <v>159</v>
      </c>
      <c r="E84" s="1800"/>
      <c r="F84" s="1139"/>
      <c r="G84" s="323"/>
      <c r="H84" s="272">
        <f>'[1]Adm'!H84+'[1]Shend'!H84+'[1]Social'!H84+'[1]Adm.Ars'!H84+'[1]Buxhet'!H84+'[1]Fillor'!H84+'[1]Kadastro'!H84+'[1]Kryetari'!H84+'[1]Gjimnazi'!H84+'[1]Zjarrefikset'!H84+'[1]Sherb.Publike'!H84+'[1]Parashkollor'!H84+'[1]Adm.Shen'!H84+'[1]Komunitete'!H84</f>
        <v>3000</v>
      </c>
      <c r="I84" s="1253"/>
      <c r="J84" s="1254"/>
      <c r="K84" s="1253"/>
      <c r="L84" s="1254"/>
      <c r="M84" s="174"/>
      <c r="N84" s="61"/>
    </row>
    <row r="85" spans="1:14" s="1136" customFormat="1" ht="11.25">
      <c r="A85" s="1128"/>
      <c r="B85" s="1140">
        <v>25</v>
      </c>
      <c r="C85" s="1141" t="s">
        <v>48</v>
      </c>
      <c r="D85" s="1805" t="s">
        <v>49</v>
      </c>
      <c r="E85" s="1806"/>
      <c r="F85" s="1143"/>
      <c r="G85" s="1144">
        <f>SUM(G86:G88)</f>
        <v>0</v>
      </c>
      <c r="H85" s="597">
        <f>SUM(H86:H88)</f>
        <v>2300</v>
      </c>
      <c r="I85" s="1807">
        <f>I86+I87+I88</f>
        <v>0</v>
      </c>
      <c r="J85" s="1808"/>
      <c r="K85" s="1807">
        <f>K86+K87+K88</f>
        <v>0</v>
      </c>
      <c r="L85" s="1808"/>
      <c r="M85" s="1134"/>
      <c r="N85" s="1135"/>
    </row>
    <row r="86" spans="1:14" ht="11.25">
      <c r="A86" s="59"/>
      <c r="B86" s="1146"/>
      <c r="C86" s="469" t="s">
        <v>125</v>
      </c>
      <c r="D86" s="1809" t="s">
        <v>128</v>
      </c>
      <c r="E86" s="1810"/>
      <c r="F86" s="1149"/>
      <c r="G86" s="332"/>
      <c r="H86" s="272">
        <f>'[1]Adm'!H86+'[1]Shend'!H86+'[1]Social'!H86+'[1]Adm.Ars'!H86+'[1]Buxhet'!H86+'[1]Fillor'!H86+'[1]Kadastro'!H86+'[1]Kryetari'!H86+'[1]Gjimnazi'!H86+'[1]Zjarrefikset'!H86+'[1]Sherb.Publike'!H86+'[1]Parashkollor'!H86+'[1]Adm.Shen'!H86+'[1]Komunitete'!H86</f>
        <v>0</v>
      </c>
      <c r="I86" s="1253"/>
      <c r="J86" s="1254"/>
      <c r="K86" s="1253"/>
      <c r="L86" s="1254"/>
      <c r="M86" s="174"/>
      <c r="N86" s="61"/>
    </row>
    <row r="87" spans="1:14" ht="11.25">
      <c r="A87" s="59"/>
      <c r="B87" s="1146"/>
      <c r="C87" s="469" t="s">
        <v>126</v>
      </c>
      <c r="D87" s="1809" t="s">
        <v>165</v>
      </c>
      <c r="E87" s="1810"/>
      <c r="F87" s="1149"/>
      <c r="G87" s="332"/>
      <c r="H87" s="272">
        <f>'[1]Adm'!H87+'[1]Shend'!H87+'[1]Social'!H87+'[1]Adm.Ars'!H87+'[1]Buxhet'!H87+'[1]Fillor'!H87+'[1]Kadastro'!H87+'[1]Kryetari'!H87+'[1]Gjimnazi'!H87+'[1]Zjarrefikset'!H87+'[1]Sherb.Publike'!H87+'[1]Parashkollor'!H87+'[1]Adm.Shen'!H87+'[1]Komunitete'!H87</f>
        <v>2000</v>
      </c>
      <c r="I87" s="1253"/>
      <c r="J87" s="1254"/>
      <c r="K87" s="1253"/>
      <c r="L87" s="1254"/>
      <c r="M87" s="174"/>
      <c r="N87" s="61"/>
    </row>
    <row r="88" spans="1:14" ht="11.25">
      <c r="A88" s="59"/>
      <c r="B88" s="1146"/>
      <c r="C88" s="469" t="s">
        <v>127</v>
      </c>
      <c r="D88" s="1809" t="s">
        <v>129</v>
      </c>
      <c r="E88" s="1810"/>
      <c r="F88" s="1149"/>
      <c r="G88" s="332"/>
      <c r="H88" s="272">
        <f>'[1]Adm'!H88+'[1]Shend'!H88+'[1]Social'!H88+'[1]Adm.Ars'!H88+'[1]Buxhet'!H88+'[1]Fillor'!H88+'[1]Kadastro'!H88+'[1]Kryetari'!H88+'[1]Gjimnazi'!H88+'[1]Zjarrefikset'!H88+'[1]Sherb.Publike'!H88+'[1]Parashkollor'!H88+'[1]Adm.Shen'!H88+'[1]Komunitete'!H88</f>
        <v>300</v>
      </c>
      <c r="I88" s="1253"/>
      <c r="J88" s="1254"/>
      <c r="K88" s="1253"/>
      <c r="L88" s="1254"/>
      <c r="M88" s="174"/>
      <c r="N88" s="61"/>
    </row>
    <row r="89" spans="1:14" s="1136" customFormat="1" ht="11.25">
      <c r="A89" s="1128"/>
      <c r="B89" s="1140">
        <v>26</v>
      </c>
      <c r="C89" s="1141" t="s">
        <v>50</v>
      </c>
      <c r="D89" s="1805" t="s">
        <v>51</v>
      </c>
      <c r="E89" s="1806"/>
      <c r="F89" s="1143"/>
      <c r="G89" s="1144">
        <f>SUM(G90:G95)</f>
        <v>0</v>
      </c>
      <c r="H89" s="597">
        <f>SUM(H90:H95)</f>
        <v>1600</v>
      </c>
      <c r="I89" s="1807">
        <f>I90+I91+I92+I93+I94+I95</f>
        <v>0</v>
      </c>
      <c r="J89" s="1808"/>
      <c r="K89" s="1807">
        <f>K90+K91+K92+K93+K94+K95</f>
        <v>0</v>
      </c>
      <c r="L89" s="1808"/>
      <c r="M89" s="1134"/>
      <c r="N89" s="1135"/>
    </row>
    <row r="90" spans="1:14" ht="11.25">
      <c r="A90" s="59"/>
      <c r="B90" s="1146"/>
      <c r="C90" s="469" t="s">
        <v>130</v>
      </c>
      <c r="D90" s="1809" t="s">
        <v>164</v>
      </c>
      <c r="E90" s="1810"/>
      <c r="F90" s="1149"/>
      <c r="G90" s="332"/>
      <c r="H90" s="272">
        <f>'[1]Adm'!H90+'[1]Shend'!H90+'[1]Social'!H90+'[1]Adm.Ars'!H90+'[1]Buxhet'!H90+'[1]Fillor'!H90+'[1]Kadastro'!H90+'[1]Kryetari'!H90+'[1]Gjimnazi'!H90+'[1]Zjarrefikset'!H90+'[1]Sherb.Publike'!H90+'[1]Parashkollor'!H90+'[1]Adm.Shen'!H90+'[1]Komunitete'!H90</f>
        <v>0</v>
      </c>
      <c r="I90" s="1253"/>
      <c r="J90" s="1254"/>
      <c r="K90" s="1253"/>
      <c r="L90" s="1254"/>
      <c r="M90" s="174"/>
      <c r="N90" s="61"/>
    </row>
    <row r="91" spans="1:14" ht="11.25">
      <c r="A91" s="59"/>
      <c r="B91" s="1146"/>
      <c r="C91" s="469" t="s">
        <v>131</v>
      </c>
      <c r="D91" s="1809" t="s">
        <v>166</v>
      </c>
      <c r="E91" s="1810"/>
      <c r="F91" s="1149"/>
      <c r="G91" s="332"/>
      <c r="H91" s="272">
        <f>'[1]Adm'!H91+'[1]Shend'!H91+'[1]Social'!H91+'[1]Adm.Ars'!H91+'[1]Buxhet'!H91+'[1]Fillor'!H91+'[1]Kadastro'!H91+'[1]Kryetari'!H91+'[1]Gjimnazi'!H91+'[1]Zjarrefikset'!H91+'[1]Sherb.Publike'!H91+'[1]Parashkollor'!H91+'[1]Adm.Shen'!H91+'[1]Komunitete'!H91</f>
        <v>0</v>
      </c>
      <c r="I91" s="1253"/>
      <c r="J91" s="1254"/>
      <c r="K91" s="1253"/>
      <c r="L91" s="1254"/>
      <c r="M91" s="174"/>
      <c r="N91" s="61"/>
    </row>
    <row r="92" spans="1:14" ht="11.25">
      <c r="A92" s="59"/>
      <c r="B92" s="1146"/>
      <c r="C92" s="469" t="s">
        <v>132</v>
      </c>
      <c r="D92" s="1809" t="s">
        <v>167</v>
      </c>
      <c r="E92" s="1810"/>
      <c r="F92" s="1149"/>
      <c r="G92" s="332"/>
      <c r="H92" s="272">
        <f>'[1]Adm'!H92+'[1]Shend'!H92+'[1]Social'!H92+'[1]Adm.Ars'!H92+'[1]Buxhet'!H92+'[1]Fillor'!H92+'[1]Kadastro'!H92+'[1]Kryetari'!H92+'[1]Gjimnazi'!H92+'[1]Zjarrefikset'!H92+'[1]Sherb.Publike'!H92+'[1]Parashkollor'!H92+'[1]Adm.Shen'!H92+'[1]Komunitete'!H92</f>
        <v>0</v>
      </c>
      <c r="I92" s="1253"/>
      <c r="J92" s="1254"/>
      <c r="K92" s="1253"/>
      <c r="L92" s="1254"/>
      <c r="M92" s="174"/>
      <c r="N92" s="61"/>
    </row>
    <row r="93" spans="1:14" ht="11.25">
      <c r="A93" s="59"/>
      <c r="B93" s="1146"/>
      <c r="C93" s="469" t="s">
        <v>168</v>
      </c>
      <c r="D93" s="1809" t="s">
        <v>169</v>
      </c>
      <c r="E93" s="1810"/>
      <c r="F93" s="1149"/>
      <c r="G93" s="332"/>
      <c r="H93" s="272">
        <f>'[1]Adm'!H93+'[1]Shend'!H93+'[1]Social'!H93+'[1]Adm.Ars'!H93+'[1]Buxhet'!H93+'[1]Fillor'!H93+'[1]Kadastro'!H93+'[1]Kryetari'!H93+'[1]Gjimnazi'!H93+'[1]Zjarrefikset'!H93+'[1]Sherb.Publike'!H93+'[1]Parashkollor'!H93+'[1]Adm.Shen'!H93+'[1]Komunitete'!H93</f>
        <v>0</v>
      </c>
      <c r="I93" s="1253"/>
      <c r="J93" s="1254"/>
      <c r="K93" s="1253"/>
      <c r="L93" s="1254"/>
      <c r="M93" s="174"/>
      <c r="N93" s="61"/>
    </row>
    <row r="94" spans="1:14" ht="11.25">
      <c r="A94" s="59"/>
      <c r="B94" s="1146"/>
      <c r="C94" s="1150" t="s">
        <v>170</v>
      </c>
      <c r="D94" s="1147" t="s">
        <v>171</v>
      </c>
      <c r="E94" s="1148"/>
      <c r="F94" s="1149"/>
      <c r="G94" s="332"/>
      <c r="H94" s="272">
        <f>'[1]Adm'!H94+'[1]Shend'!H94+'[1]Social'!H94+'[1]Adm.Ars'!H94+'[1]Buxhet'!H94+'[1]Fillor'!H94+'[1]Kadastro'!H94+'[1]Kryetari'!H94+'[1]Gjimnazi'!H94+'[1]Zjarrefikset'!H94+'[1]Sherb.Publike'!H94+'[1]Parashkollor'!H94+'[1]Adm.Shen'!H94+'[1]Komunitete'!H94</f>
        <v>0</v>
      </c>
      <c r="I94" s="1253"/>
      <c r="J94" s="1254"/>
      <c r="K94" s="1253"/>
      <c r="L94" s="1254"/>
      <c r="M94" s="174"/>
      <c r="N94" s="61"/>
    </row>
    <row r="95" spans="1:14" ht="11.25">
      <c r="A95" s="59"/>
      <c r="B95" s="1146"/>
      <c r="C95" s="469" t="s">
        <v>172</v>
      </c>
      <c r="D95" s="1147" t="s">
        <v>173</v>
      </c>
      <c r="E95" s="1148"/>
      <c r="F95" s="1149"/>
      <c r="G95" s="332"/>
      <c r="H95" s="272">
        <f>'[1]Adm'!H95+'[1]Shend'!H95+'[1]Social'!H95+'[1]Adm.Ars'!H95+'[1]Buxhet'!H95+'[1]Fillor'!H95+'[1]Kadastro'!H95+'[1]Kryetari'!H95+'[1]Gjimnazi'!H95+'[1]Zjarrefikset'!H95+'[1]Sherb.Publike'!H95+'[1]Parashkollor'!H95+'[1]Adm.Shen'!H95+'[1]Komunitete'!H95</f>
        <v>1600</v>
      </c>
      <c r="I95" s="1253"/>
      <c r="J95" s="1254"/>
      <c r="K95" s="1253"/>
      <c r="L95" s="1254"/>
      <c r="M95" s="174"/>
      <c r="N95" s="61"/>
    </row>
    <row r="96" spans="1:14" s="1136" customFormat="1" ht="11.25">
      <c r="A96" s="1128"/>
      <c r="B96" s="1140">
        <v>27</v>
      </c>
      <c r="C96" s="1141" t="s">
        <v>52</v>
      </c>
      <c r="D96" s="1805" t="s">
        <v>289</v>
      </c>
      <c r="E96" s="1806"/>
      <c r="F96" s="1143"/>
      <c r="G96" s="1144">
        <f>SUM(G97:G107)</f>
        <v>0</v>
      </c>
      <c r="H96" s="597">
        <f>SUM(H97:H107)</f>
        <v>600</v>
      </c>
      <c r="I96" s="1807">
        <f>SUM(I97:J107)</f>
        <v>0</v>
      </c>
      <c r="J96" s="1808"/>
      <c r="K96" s="1807">
        <f>SUM(K97:L107)</f>
        <v>0</v>
      </c>
      <c r="L96" s="1808"/>
      <c r="M96" s="1134"/>
      <c r="N96" s="1135"/>
    </row>
    <row r="97" spans="1:14" ht="11.25">
      <c r="A97" s="59"/>
      <c r="B97" s="1146"/>
      <c r="C97" s="469" t="s">
        <v>174</v>
      </c>
      <c r="D97" s="1809" t="s">
        <v>175</v>
      </c>
      <c r="E97" s="1810"/>
      <c r="F97" s="1149"/>
      <c r="G97" s="332"/>
      <c r="H97" s="272">
        <f>'[1]Adm'!H97+'[1]Shend'!H97+'[1]Social'!H97+'[1]Adm.Ars'!H97+'[1]Buxhet'!H97+'[1]Fillor'!H97+'[1]Kadastro'!H97+'[1]Kryetari'!H97+'[1]Gjimnazi'!H97+'[1]Zjarrefikset'!H97+'[1]Sherb.Publike'!H97+'[1]Parashkollor'!H97+'[1]Adm.Shen'!H97+'[1]Komunitete'!H97</f>
        <v>0</v>
      </c>
      <c r="I97" s="1253"/>
      <c r="J97" s="1254"/>
      <c r="K97" s="1253"/>
      <c r="L97" s="1254"/>
      <c r="M97" s="174"/>
      <c r="N97" s="61"/>
    </row>
    <row r="98" spans="1:14" ht="11.25">
      <c r="A98" s="59"/>
      <c r="B98" s="1146"/>
      <c r="C98" s="469" t="s">
        <v>176</v>
      </c>
      <c r="D98" s="1147" t="s">
        <v>177</v>
      </c>
      <c r="E98" s="1148"/>
      <c r="F98" s="1149"/>
      <c r="G98" s="332"/>
      <c r="H98" s="272">
        <f>'[1]Adm'!H98+'[1]Shend'!H98+'[1]Social'!H98+'[1]Adm.Ars'!H98+'[1]Buxhet'!H98+'[1]Fillor'!H98+'[1]Kadastro'!H98+'[1]Kryetari'!H98+'[1]Gjimnazi'!H98+'[1]Zjarrefikset'!H98+'[1]Sherb.Publike'!H98+'[1]Parashkollor'!H98+'[1]Adm.Shen'!H98+'[1]Komunitete'!H98</f>
        <v>0</v>
      </c>
      <c r="I98" s="1253"/>
      <c r="J98" s="1254"/>
      <c r="K98" s="1253"/>
      <c r="L98" s="1254"/>
      <c r="M98" s="174"/>
      <c r="N98" s="61"/>
    </row>
    <row r="99" spans="1:14" ht="11.25">
      <c r="A99" s="59"/>
      <c r="B99" s="1146"/>
      <c r="C99" s="469" t="s">
        <v>178</v>
      </c>
      <c r="D99" s="1147" t="s">
        <v>179</v>
      </c>
      <c r="E99" s="1148"/>
      <c r="F99" s="1149"/>
      <c r="G99" s="332"/>
      <c r="H99" s="272">
        <f>'[1]Adm'!H99+'[1]Shend'!H99+'[1]Social'!H99+'[1]Adm.Ars'!H99+'[1]Buxhet'!H99+'[1]Fillor'!H99+'[1]Kadastro'!H99+'[1]Kryetari'!H99+'[1]Gjimnazi'!H99+'[1]Zjarrefikset'!H99+'[1]Sherb.Publike'!H99+'[1]Parashkollor'!H99+'[1]Adm.Shen'!H99+'[1]Komunitete'!H99</f>
        <v>0</v>
      </c>
      <c r="I99" s="1253"/>
      <c r="J99" s="1254"/>
      <c r="K99" s="1253"/>
      <c r="L99" s="1254"/>
      <c r="M99" s="174"/>
      <c r="N99" s="61"/>
    </row>
    <row r="100" spans="1:14" ht="11.25">
      <c r="A100" s="59"/>
      <c r="B100" s="1146"/>
      <c r="C100" s="469" t="s">
        <v>180</v>
      </c>
      <c r="D100" s="1147" t="s">
        <v>181</v>
      </c>
      <c r="E100" s="1148"/>
      <c r="F100" s="1149"/>
      <c r="G100" s="332"/>
      <c r="H100" s="272">
        <f>'[1]Adm'!H100+'[1]Shend'!H100+'[1]Social'!H100+'[1]Adm.Ars'!H100+'[1]Buxhet'!H100+'[1]Fillor'!H100+'[1]Kadastro'!H100+'[1]Kryetari'!H100+'[1]Gjimnazi'!H100+'[1]Zjarrefikset'!H100+'[1]Sherb.Publike'!H100+'[1]Parashkollor'!H100+'[1]Adm.Shen'!H100+'[1]Komunitete'!H100</f>
        <v>0</v>
      </c>
      <c r="I100" s="1253"/>
      <c r="J100" s="1254"/>
      <c r="K100" s="1253"/>
      <c r="L100" s="1254"/>
      <c r="M100" s="174"/>
      <c r="N100" s="61"/>
    </row>
    <row r="101" spans="1:14" ht="11.25">
      <c r="A101" s="59"/>
      <c r="B101" s="1146"/>
      <c r="C101" s="469" t="s">
        <v>182</v>
      </c>
      <c r="D101" s="1147" t="s">
        <v>183</v>
      </c>
      <c r="E101" s="1148"/>
      <c r="F101" s="1149"/>
      <c r="G101" s="332"/>
      <c r="H101" s="272">
        <f>'[1]Adm'!H101+'[1]Shend'!H101+'[1]Social'!H101+'[1]Adm.Ars'!H101+'[1]Buxhet'!H101+'[1]Fillor'!H101+'[1]Kadastro'!H101+'[1]Kryetari'!H101+'[1]Gjimnazi'!H101+'[1]Zjarrefikset'!H101+'[1]Sherb.Publike'!H101+'[1]Parashkollor'!H101+'[1]Adm.Shen'!H101+'[1]Komunitete'!H101</f>
        <v>0</v>
      </c>
      <c r="I101" s="1253"/>
      <c r="J101" s="1254"/>
      <c r="K101" s="1253"/>
      <c r="L101" s="1254"/>
      <c r="M101" s="174"/>
      <c r="N101" s="61"/>
    </row>
    <row r="102" spans="1:14" ht="11.25">
      <c r="A102" s="59"/>
      <c r="B102" s="1146"/>
      <c r="C102" s="469" t="s">
        <v>184</v>
      </c>
      <c r="D102" s="1147" t="s">
        <v>185</v>
      </c>
      <c r="E102" s="1148"/>
      <c r="F102" s="1149"/>
      <c r="G102" s="332"/>
      <c r="H102" s="272">
        <f>'[1]Adm'!H102+'[1]Shend'!H102+'[1]Social'!H102+'[1]Adm.Ars'!H102+'[1]Buxhet'!H102+'[1]Fillor'!H102+'[1]Kadastro'!H102+'[1]Kryetari'!H102+'[1]Gjimnazi'!H102+'[1]Zjarrefikset'!H102+'[1]Sherb.Publike'!H102+'[1]Parashkollor'!H102+'[1]Adm.Shen'!H102+'[1]Komunitete'!H102</f>
        <v>0</v>
      </c>
      <c r="I102" s="1253" t="s">
        <v>290</v>
      </c>
      <c r="J102" s="1254"/>
      <c r="K102" s="1253"/>
      <c r="L102" s="1254"/>
      <c r="M102" s="174"/>
      <c r="N102" s="61"/>
    </row>
    <row r="103" spans="1:14" ht="11.25">
      <c r="A103" s="59"/>
      <c r="B103" s="1146"/>
      <c r="C103" s="469" t="s">
        <v>186</v>
      </c>
      <c r="D103" s="1147" t="s">
        <v>187</v>
      </c>
      <c r="E103" s="1148" t="s">
        <v>290</v>
      </c>
      <c r="F103" s="1149"/>
      <c r="G103" s="332"/>
      <c r="H103" s="272">
        <f>'[1]Adm'!H103+'[1]Shend'!H103+'[1]Social'!H103+'[1]Adm.Ars'!H103+'[1]Buxhet'!H103+'[1]Fillor'!H103+'[1]Kadastro'!H103+'[1]Kryetari'!H103+'[1]Gjimnazi'!H103+'[1]Zjarrefikset'!H103+'[1]Sherb.Publike'!H103+'[1]Parashkollor'!H103+'[1]Adm.Shen'!H103+'[1]Komunitete'!H103</f>
        <v>0</v>
      </c>
      <c r="I103" s="1253"/>
      <c r="J103" s="1254"/>
      <c r="K103" s="1253"/>
      <c r="L103" s="1254"/>
      <c r="M103" s="174"/>
      <c r="N103" s="61"/>
    </row>
    <row r="104" spans="1:14" ht="11.25">
      <c r="A104" s="59"/>
      <c r="B104" s="1146"/>
      <c r="C104" s="469" t="s">
        <v>188</v>
      </c>
      <c r="D104" s="1147" t="s">
        <v>189</v>
      </c>
      <c r="E104" s="1148"/>
      <c r="F104" s="1149"/>
      <c r="G104" s="332"/>
      <c r="H104" s="272">
        <f>'[1]Adm'!H104+'[1]Shend'!H104+'[1]Social'!H104+'[1]Adm.Ars'!H104+'[1]Buxhet'!H104+'[1]Fillor'!H104+'[1]Kadastro'!H104+'[1]Kryetari'!H104+'[1]Gjimnazi'!H104+'[1]Zjarrefikset'!H104+'[1]Sherb.Publike'!H104+'[1]Parashkollor'!H104+'[1]Adm.Shen'!H104+'[1]Komunitete'!H104</f>
        <v>0</v>
      </c>
      <c r="I104" s="1253"/>
      <c r="J104" s="1254"/>
      <c r="K104" s="1253"/>
      <c r="L104" s="1254"/>
      <c r="M104" s="174"/>
      <c r="N104" s="61"/>
    </row>
    <row r="105" spans="1:14" ht="11.25">
      <c r="A105" s="59"/>
      <c r="B105" s="1146"/>
      <c r="C105" s="469" t="s">
        <v>190</v>
      </c>
      <c r="D105" s="1147" t="s">
        <v>191</v>
      </c>
      <c r="E105" s="1148"/>
      <c r="F105" s="1149"/>
      <c r="G105" s="332"/>
      <c r="H105" s="272">
        <f>'[1]Adm'!H105+'[1]Shend'!H105+'[1]Social'!H105+'[1]Adm.Ars'!H105+'[1]Buxhet'!H105+'[1]Fillor'!H105+'[1]Kadastro'!H105+'[1]Kryetari'!H105+'[1]Gjimnazi'!H105+'[1]Zjarrefikset'!H105+'[1]Sherb.Publike'!H105+'[1]Parashkollor'!H105+'[1]Adm.Shen'!H105+'[1]Komunitete'!H105</f>
        <v>0</v>
      </c>
      <c r="I105" s="1253"/>
      <c r="J105" s="1254"/>
      <c r="K105" s="1253"/>
      <c r="L105" s="1254"/>
      <c r="M105" s="174"/>
      <c r="N105" s="61"/>
    </row>
    <row r="106" spans="1:14" ht="11.25">
      <c r="A106" s="59"/>
      <c r="B106" s="1146"/>
      <c r="C106" s="469" t="s">
        <v>192</v>
      </c>
      <c r="D106" s="1809" t="s">
        <v>193</v>
      </c>
      <c r="E106" s="1810"/>
      <c r="F106" s="1149"/>
      <c r="G106" s="332"/>
      <c r="H106" s="272">
        <f>'[1]Adm'!H106+'[1]Shend'!H106+'[1]Social'!H106+'[1]Adm.Ars'!H106+'[1]Buxhet'!H106+'[1]Fillor'!H106+'[1]Kadastro'!H106+'[1]Kryetari'!H106+'[1]Gjimnazi'!H106+'[1]Zjarrefikset'!H106+'[1]Sherb.Publike'!H106+'[1]Parashkollor'!H106+'[1]Adm.Shen'!H106+'[1]Komunitete'!H106</f>
        <v>0</v>
      </c>
      <c r="I106" s="1253"/>
      <c r="J106" s="1254"/>
      <c r="K106" s="1253"/>
      <c r="L106" s="1254"/>
      <c r="M106" s="174"/>
      <c r="N106" s="61"/>
    </row>
    <row r="107" spans="1:14" ht="11.25">
      <c r="A107" s="59"/>
      <c r="B107" s="1146"/>
      <c r="C107" s="469" t="s">
        <v>194</v>
      </c>
      <c r="D107" s="1147" t="s">
        <v>195</v>
      </c>
      <c r="E107" s="1148"/>
      <c r="F107" s="1149"/>
      <c r="G107" s="332"/>
      <c r="H107" s="272">
        <f>'[1]Adm'!H107+'[1]Shend'!H107+'[1]Social'!H107+'[1]Adm.Ars'!H107+'[1]Buxhet'!H107+'[1]Fillor'!H107+'[1]Kadastro'!H107+'[1]Kryetari'!H107+'[1]Gjimnazi'!H107+'[1]Zjarrefikset'!H107+'[1]Sherb.Publike'!H107+'[1]Parashkollor'!H107+'[1]Adm.Shen'!H107+'[1]Komunitete'!H107</f>
        <v>600</v>
      </c>
      <c r="I107" s="1253"/>
      <c r="J107" s="1254"/>
      <c r="K107" s="1253"/>
      <c r="L107" s="1254"/>
      <c r="M107" s="174"/>
      <c r="N107" s="61"/>
    </row>
    <row r="108" spans="1:14" s="1136" customFormat="1" ht="11.25">
      <c r="A108" s="1128"/>
      <c r="B108" s="1140">
        <v>28</v>
      </c>
      <c r="C108" s="1141" t="s">
        <v>53</v>
      </c>
      <c r="D108" s="1805" t="s">
        <v>196</v>
      </c>
      <c r="E108" s="1806"/>
      <c r="F108" s="1143"/>
      <c r="G108" s="1144">
        <f>SUM(G109:G116)</f>
        <v>0</v>
      </c>
      <c r="H108" s="597">
        <f>SUM(H109:H116)</f>
        <v>14554</v>
      </c>
      <c r="I108" s="1807">
        <f>I109+I110+I111+I113+I114+I115+I116</f>
        <v>0</v>
      </c>
      <c r="J108" s="1808"/>
      <c r="K108" s="1807">
        <f>K109+K110+K111+K113+K114+K115+K116</f>
        <v>0</v>
      </c>
      <c r="L108" s="1808"/>
      <c r="M108" s="1134"/>
      <c r="N108" s="1135"/>
    </row>
    <row r="109" spans="1:14" ht="11.25">
      <c r="A109" s="59"/>
      <c r="B109" s="1146"/>
      <c r="C109" s="469" t="s">
        <v>133</v>
      </c>
      <c r="D109" s="1809" t="s">
        <v>139</v>
      </c>
      <c r="E109" s="1810"/>
      <c r="F109" s="1149"/>
      <c r="G109" s="332"/>
      <c r="H109" s="272">
        <f>'[1]Adm'!H109+'[1]Shend'!H109+'[1]Social'!H109+'[1]Adm.Ars'!H109+'[1]Buxhet'!H109+'[1]Fillor'!H109+'[1]Kadastro'!H109+'[1]Kryetari'!H109+'[1]Gjimnazi'!H109+'[1]Zjarrefikset'!H109+'[1]Sherb.Publike'!H109+'[1]Parashkollor'!H109+'[1]Adm.Shen'!H109+'[1]Komunitete'!H109</f>
        <v>2076</v>
      </c>
      <c r="I109" s="1253"/>
      <c r="J109" s="1254"/>
      <c r="K109" s="1253"/>
      <c r="L109" s="1254"/>
      <c r="M109" s="174"/>
      <c r="N109" s="61"/>
    </row>
    <row r="110" spans="1:14" ht="11.25">
      <c r="A110" s="59"/>
      <c r="B110" s="1146"/>
      <c r="C110" s="469" t="s">
        <v>134</v>
      </c>
      <c r="D110" s="1809" t="s">
        <v>197</v>
      </c>
      <c r="E110" s="1810"/>
      <c r="F110" s="1149"/>
      <c r="G110" s="332"/>
      <c r="H110" s="272">
        <f>'[1]Adm'!H110+'[1]Shend'!H110+'[1]Social'!H110+'[1]Adm.Ars'!H110+'[1]Buxhet'!H110+'[1]Fillor'!H110+'[1]Kadastro'!H110+'[1]Kryetari'!H110+'[1]Gjimnazi'!H110+'[1]Zjarrefikset'!H110+'[1]Sherb.Publike'!H110+'[1]Parashkollor'!H110+'[1]Adm.Shen'!H110+'[1]Komunitete'!H110</f>
        <v>300</v>
      </c>
      <c r="I110" s="1253"/>
      <c r="J110" s="1254"/>
      <c r="K110" s="1253"/>
      <c r="L110" s="1254"/>
      <c r="M110" s="174"/>
      <c r="N110" s="61"/>
    </row>
    <row r="111" spans="1:14" ht="11.25">
      <c r="A111" s="59"/>
      <c r="B111" s="1146"/>
      <c r="C111" s="469" t="s">
        <v>135</v>
      </c>
      <c r="D111" s="1809" t="s">
        <v>140</v>
      </c>
      <c r="E111" s="1810"/>
      <c r="F111" s="1149"/>
      <c r="G111" s="332"/>
      <c r="H111" s="272">
        <f>'[1]Adm'!H111+'[1]Shend'!H111+'[1]Social'!H111+'[1]Adm.Ars'!H111+'[1]Buxhet'!H111+'[1]Fillor'!H111+'[1]Kadastro'!H111+'[1]Kryetari'!H111+'[1]Gjimnazi'!H111+'[1]Zjarrefikset'!H111+'[1]Sherb.Publike'!H111+'[1]Parashkollor'!H111+'[1]Adm.Shen'!H111+'[1]Komunitete'!H111</f>
        <v>5276</v>
      </c>
      <c r="I111" s="1253"/>
      <c r="J111" s="1254"/>
      <c r="K111" s="1253"/>
      <c r="L111" s="1254"/>
      <c r="M111" s="174"/>
      <c r="N111" s="61"/>
    </row>
    <row r="112" spans="1:14" ht="11.25">
      <c r="A112" s="59"/>
      <c r="B112" s="1146"/>
      <c r="C112" s="469" t="s">
        <v>198</v>
      </c>
      <c r="D112" s="1147" t="s">
        <v>199</v>
      </c>
      <c r="E112" s="1148"/>
      <c r="F112" s="1149"/>
      <c r="G112" s="332"/>
      <c r="H112" s="272">
        <f>'[1]Adm'!H112+'[1]Shend'!H112+'[1]Social'!H112+'[1]Adm.Ars'!H112+'[1]Buxhet'!H112+'[1]Fillor'!H112+'[1]Kadastro'!H112+'[1]Kryetari'!H112+'[1]Gjimnazi'!H112+'[1]Zjarrefikset'!H112+'[1]Sherb.Publike'!H112+'[1]Parashkollor'!H112+'[1]Adm.Shen'!H112+'[1]Komunitete'!H112</f>
        <v>4171</v>
      </c>
      <c r="I112" s="1253"/>
      <c r="J112" s="1254"/>
      <c r="K112" s="1253"/>
      <c r="L112" s="1254"/>
      <c r="M112" s="174"/>
      <c r="N112" s="61"/>
    </row>
    <row r="113" spans="1:14" ht="11.25">
      <c r="A113" s="59"/>
      <c r="B113" s="1146"/>
      <c r="C113" s="469" t="s">
        <v>200</v>
      </c>
      <c r="D113" s="1809" t="s">
        <v>141</v>
      </c>
      <c r="E113" s="1810"/>
      <c r="F113" s="1149"/>
      <c r="G113" s="332"/>
      <c r="H113" s="272">
        <f>'[1]Adm'!H113+'[1]Shend'!H113+'[1]Social'!H113+'[1]Adm.Ars'!H113+'[1]Buxhet'!H113+'[1]Fillor'!H113+'[1]Kadastro'!H113+'[1]Kryetari'!H113+'[1]Gjimnazi'!H113+'[1]Zjarrefikset'!H113+'[1]Sherb.Publike'!H113+'[1]Parashkollor'!H113+'[1]Adm.Shen'!H113+'[1]Komunitete'!H113</f>
        <v>2731</v>
      </c>
      <c r="I113" s="1253"/>
      <c r="J113" s="1254"/>
      <c r="K113" s="1253"/>
      <c r="L113" s="1254"/>
      <c r="M113" s="174"/>
      <c r="N113" s="61"/>
    </row>
    <row r="114" spans="1:14" ht="11.25">
      <c r="A114" s="59"/>
      <c r="B114" s="1146"/>
      <c r="C114" s="469" t="s">
        <v>136</v>
      </c>
      <c r="D114" s="1809" t="s">
        <v>201</v>
      </c>
      <c r="E114" s="1810"/>
      <c r="F114" s="1149"/>
      <c r="G114" s="332"/>
      <c r="H114" s="272">
        <f>'[1]Adm'!H114+'[1]Shend'!H114+'[1]Social'!H114+'[1]Adm.Ars'!H114+'[1]Buxhet'!H114+'[1]Fillor'!H114+'[1]Kadastro'!H114+'[1]Kryetari'!H114+'[1]Gjimnazi'!H114+'[1]Zjarrefikset'!H114+'[1]Sherb.Publike'!H114+'[1]Parashkollor'!H114+'[1]Adm.Shen'!H114+'[1]Komunitete'!H114</f>
        <v>0</v>
      </c>
      <c r="I114" s="1253"/>
      <c r="J114" s="1254"/>
      <c r="K114" s="1253"/>
      <c r="L114" s="1254"/>
      <c r="M114" s="174"/>
      <c r="N114" s="61"/>
    </row>
    <row r="115" spans="1:14" ht="11.25">
      <c r="A115" s="59"/>
      <c r="B115" s="1146"/>
      <c r="C115" s="469" t="s">
        <v>137</v>
      </c>
      <c r="D115" s="1809" t="s">
        <v>202</v>
      </c>
      <c r="E115" s="1810"/>
      <c r="F115" s="1149"/>
      <c r="G115" s="332"/>
      <c r="H115" s="272">
        <f>'[1]Adm'!H115+'[1]Shend'!H115+'[1]Social'!H115+'[1]Adm.Ars'!H115+'[1]Buxhet'!H115+'[1]Fillor'!H115+'[1]Kadastro'!H115+'[1]Kryetari'!H115+'[1]Gjimnazi'!H115+'[1]Zjarrefikset'!H115+'[1]Sherb.Publike'!H115+'[1]Parashkollor'!H115+'[1]Adm.Shen'!H115+'[1]Komunitete'!H115</f>
        <v>0</v>
      </c>
      <c r="I115" s="1253"/>
      <c r="J115" s="1254"/>
      <c r="K115" s="1253"/>
      <c r="L115" s="1254"/>
      <c r="M115" s="174"/>
      <c r="N115" s="61"/>
    </row>
    <row r="116" spans="1:14" ht="11.25">
      <c r="A116" s="59"/>
      <c r="B116" s="1146"/>
      <c r="C116" s="469" t="s">
        <v>138</v>
      </c>
      <c r="D116" s="1809" t="s">
        <v>203</v>
      </c>
      <c r="E116" s="1810"/>
      <c r="F116" s="1149"/>
      <c r="G116" s="332"/>
      <c r="H116" s="272">
        <f>'[1]Adm'!H116+'[1]Shend'!H116+'[1]Social'!H116+'[1]Adm.Ars'!H116+'[1]Buxhet'!H116+'[1]Fillor'!H116+'[1]Kadastro'!H116+'[1]Kryetari'!H116+'[1]Gjimnazi'!H116+'[1]Zjarrefikset'!H116+'[1]Sherb.Publike'!H116+'[1]Parashkollor'!H116+'[1]Adm.Shen'!H116+'[1]Komunitete'!H116</f>
        <v>0</v>
      </c>
      <c r="I116" s="1253"/>
      <c r="J116" s="1254"/>
      <c r="K116" s="1253"/>
      <c r="L116" s="1254"/>
      <c r="M116" s="174"/>
      <c r="N116" s="61"/>
    </row>
    <row r="117" spans="1:14" s="1136" customFormat="1" ht="11.25">
      <c r="A117" s="1128"/>
      <c r="B117" s="1140">
        <v>29</v>
      </c>
      <c r="C117" s="1141" t="s">
        <v>54</v>
      </c>
      <c r="D117" s="1805" t="s">
        <v>142</v>
      </c>
      <c r="E117" s="1806"/>
      <c r="F117" s="1143"/>
      <c r="G117" s="1144">
        <f>SUM(G119:G125)</f>
        <v>0</v>
      </c>
      <c r="H117" s="597">
        <f>SUM(H118:H125)</f>
        <v>35597</v>
      </c>
      <c r="I117" s="1807">
        <f>I119+I120+I121+I122+I123+I124+I125</f>
        <v>0</v>
      </c>
      <c r="J117" s="1808"/>
      <c r="K117" s="1807">
        <f>K119+K120+K121+K122+K123+K124+K125</f>
        <v>0</v>
      </c>
      <c r="L117" s="1808"/>
      <c r="M117" s="1134"/>
      <c r="N117" s="1135"/>
    </row>
    <row r="118" spans="1:14" ht="11.25">
      <c r="A118" s="59"/>
      <c r="B118" s="684"/>
      <c r="C118" s="469" t="s">
        <v>204</v>
      </c>
      <c r="D118" s="1147" t="s">
        <v>205</v>
      </c>
      <c r="E118" s="1148"/>
      <c r="F118" s="1149"/>
      <c r="G118" s="332"/>
      <c r="H118" s="272">
        <f>'[1]Adm'!H118+'[1]Shend'!H118+'[1]Social'!H118+'[1]Adm.Ars'!H118+'[1]Buxhet'!H118+'[1]Fillor'!H118+'[1]Kadastro'!H118+'[1]Kryetari'!H118+'[1]Gjimnazi'!H118+'[1]Zjarrefikset'!H118+'[1]Sherb.Publike'!H118+'[1]Parashkollor'!H118+'[1]Adm.Shen'!H118+'[1]Komunitete'!H118</f>
        <v>550</v>
      </c>
      <c r="I118" s="1253"/>
      <c r="J118" s="1254"/>
      <c r="K118" s="1253"/>
      <c r="L118" s="1254"/>
      <c r="M118" s="174"/>
      <c r="N118" s="61"/>
    </row>
    <row r="119" spans="1:14" ht="11.25">
      <c r="A119" s="59"/>
      <c r="B119" s="1146"/>
      <c r="C119" s="469" t="s">
        <v>206</v>
      </c>
      <c r="D119" s="1809" t="s">
        <v>143</v>
      </c>
      <c r="E119" s="1810"/>
      <c r="F119" s="1149"/>
      <c r="G119" s="332"/>
      <c r="H119" s="272">
        <f>'[1]Adm'!H119+'[1]Shend'!H119+'[1]Social'!H119+'[1]Adm.Ars'!H119+'[1]Buxhet'!H119+'[1]Fillor'!H119+'[1]Kadastro'!H119+'[1]Kryetari'!H119+'[1]Gjimnazi'!H119+'[1]Zjarrefikset'!H119+'[1]Sherb.Publike'!H119+'[1]Parashkollor'!H119+'[1]Adm.Shen'!H119+'[1]Komunitete'!H119</f>
        <v>1600</v>
      </c>
      <c r="I119" s="1253"/>
      <c r="J119" s="1254"/>
      <c r="K119" s="1253"/>
      <c r="L119" s="1254"/>
      <c r="M119" s="174"/>
      <c r="N119" s="61"/>
    </row>
    <row r="120" spans="1:14" ht="11.25">
      <c r="A120" s="59"/>
      <c r="B120" s="1146"/>
      <c r="C120" s="469" t="s">
        <v>207</v>
      </c>
      <c r="D120" s="1809" t="s">
        <v>208</v>
      </c>
      <c r="E120" s="1810"/>
      <c r="F120" s="1149"/>
      <c r="G120" s="332"/>
      <c r="H120" s="272">
        <f>'[1]Adm'!H120+'[1]Shend'!H120+'[1]Social'!H120+'[1]Adm.Ars'!H120+'[1]Buxhet'!H120+'[1]Fillor'!H120+'[1]Kadastro'!H120+'[1]Kryetari'!H120+'[1]Gjimnazi'!H120+'[1]Zjarrefikset'!H120+'[1]Sherb.Publike'!H120+'[1]Parashkollor'!H120+'[1]Adm.Shen'!H120+'[1]Komunitete'!H120</f>
        <v>14123</v>
      </c>
      <c r="I120" s="1253"/>
      <c r="J120" s="1254"/>
      <c r="K120" s="1253"/>
      <c r="L120" s="1254"/>
      <c r="M120" s="174"/>
      <c r="N120" s="61"/>
    </row>
    <row r="121" spans="1:14" ht="11.25">
      <c r="A121" s="59"/>
      <c r="B121" s="1146"/>
      <c r="C121" s="469" t="s">
        <v>209</v>
      </c>
      <c r="D121" s="1809" t="s">
        <v>144</v>
      </c>
      <c r="E121" s="1810"/>
      <c r="F121" s="1149"/>
      <c r="G121" s="332"/>
      <c r="H121" s="272">
        <f>'[1]Adm'!H121+'[1]Shend'!H121+'[1]Social'!H121+'[1]Adm.Ars'!H121+'[1]Buxhet'!H121+'[1]Fillor'!H121+'[1]Kadastro'!H121+'[1]Kryetari'!H121+'[1]Gjimnazi'!H121+'[1]Zjarrefikset'!H121+'[1]Sherb.Publike'!H121+'[1]Parashkollor'!H121+'[1]Adm.Shen'!H121+'[1]Komunitete'!H121</f>
        <v>0</v>
      </c>
      <c r="I121" s="1253"/>
      <c r="J121" s="1254"/>
      <c r="K121" s="1253"/>
      <c r="L121" s="1254"/>
      <c r="M121" s="174"/>
      <c r="N121" s="61"/>
    </row>
    <row r="122" spans="1:14" ht="11.25">
      <c r="A122" s="59"/>
      <c r="B122" s="1146"/>
      <c r="C122" s="469" t="s">
        <v>210</v>
      </c>
      <c r="D122" s="1809" t="s">
        <v>145</v>
      </c>
      <c r="E122" s="1810"/>
      <c r="F122" s="1149"/>
      <c r="G122" s="332"/>
      <c r="H122" s="272">
        <f>'[1]Adm'!H122+'[1]Shend'!H122+'[1]Social'!H122+'[1]Adm.Ars'!H122+'[1]Buxhet'!H122+'[1]Fillor'!H122+'[1]Kadastro'!H122+'[1]Kryetari'!H122+'[1]Gjimnazi'!H122+'[1]Zjarrefikset'!H122+'[1]Sherb.Publike'!H122+'[1]Parashkollor'!H122+'[1]Adm.Shen'!H122+'[1]Komunitete'!H122</f>
        <v>6000</v>
      </c>
      <c r="I122" s="1253"/>
      <c r="J122" s="1254"/>
      <c r="K122" s="1253"/>
      <c r="L122" s="1254"/>
      <c r="M122" s="174"/>
      <c r="N122" s="61"/>
    </row>
    <row r="123" spans="1:14" ht="11.25">
      <c r="A123" s="59"/>
      <c r="B123" s="1146"/>
      <c r="C123" s="469" t="s">
        <v>211</v>
      </c>
      <c r="D123" s="1809" t="s">
        <v>146</v>
      </c>
      <c r="E123" s="1810"/>
      <c r="F123" s="1149"/>
      <c r="G123" s="332"/>
      <c r="H123" s="272">
        <f>'[1]Adm'!H123+'[1]Shend'!H123+'[1]Social'!H123+'[1]Adm.Ars'!H123+'[1]Buxhet'!H123+'[1]Fillor'!H123+'[1]Kadastro'!H123+'[1]Kryetari'!H123+'[1]Gjimnazi'!H123+'[1]Zjarrefikset'!H123+'[1]Sherb.Publike'!H123+'[1]Parashkollor'!H123+'[1]Adm.Shen'!H123+'[1]Komunitete'!H123</f>
        <v>3700</v>
      </c>
      <c r="I123" s="1253"/>
      <c r="J123" s="1254"/>
      <c r="K123" s="1253"/>
      <c r="L123" s="1254"/>
      <c r="M123" s="174"/>
      <c r="N123" s="61"/>
    </row>
    <row r="124" spans="1:14" ht="11.25">
      <c r="A124" s="59"/>
      <c r="B124" s="1146"/>
      <c r="C124" s="469" t="s">
        <v>212</v>
      </c>
      <c r="D124" s="1809" t="s">
        <v>147</v>
      </c>
      <c r="E124" s="1810"/>
      <c r="F124" s="1149"/>
      <c r="G124" s="332"/>
      <c r="H124" s="272">
        <f>'[1]Adm'!H124+'[1]Shend'!H124+'[1]Social'!H124+'[1]Adm.Ars'!H124+'[1]Buxhet'!H124+'[1]Fillor'!H124+'[1]Kadastro'!H124+'[1]Kryetari'!H124+'[1]Gjimnazi'!H124+'[1]Zjarrefikset'!H124+'[1]Sherb.Publike'!H124+'[1]Parashkollor'!H124+'[1]Adm.Shen'!H124+'[1]Komunitete'!H124</f>
        <v>5800</v>
      </c>
      <c r="I124" s="1253"/>
      <c r="J124" s="1254"/>
      <c r="K124" s="1253"/>
      <c r="L124" s="1254"/>
      <c r="M124" s="174"/>
      <c r="N124" s="61"/>
    </row>
    <row r="125" spans="1:14" ht="11.25">
      <c r="A125" s="59"/>
      <c r="B125" s="1146"/>
      <c r="C125" s="469" t="s">
        <v>213</v>
      </c>
      <c r="D125" s="326" t="s">
        <v>214</v>
      </c>
      <c r="E125" s="326"/>
      <c r="F125" s="1149"/>
      <c r="G125" s="332"/>
      <c r="H125" s="272">
        <f>'[1]Adm'!H125+'[1]Shend'!H125+'[1]Social'!H125+'[1]Adm.Ars'!H125+'[1]Buxhet'!H125+'[1]Fillor'!H125+'[1]Kadastro'!H125+'[1]Kryetari'!H125+'[1]Gjimnazi'!H125+'[1]Zjarrefikset'!H125+'[1]Sherb.Publike'!H125+'[1]Parashkollor'!H125+'[1]Adm.Shen'!H125+'[1]Komunitete'!H125</f>
        <v>3824</v>
      </c>
      <c r="I125" s="1253"/>
      <c r="J125" s="1254"/>
      <c r="K125" s="1253"/>
      <c r="L125" s="1254"/>
      <c r="M125" s="174"/>
      <c r="N125" s="61"/>
    </row>
    <row r="126" spans="1:14" s="1136" customFormat="1" ht="11.25">
      <c r="A126" s="1128"/>
      <c r="B126" s="1140"/>
      <c r="C126" s="1141" t="s">
        <v>293</v>
      </c>
      <c r="D126" s="1142" t="s">
        <v>294</v>
      </c>
      <c r="E126" s="1151"/>
      <c r="F126" s="1152"/>
      <c r="G126" s="1144"/>
      <c r="H126" s="597">
        <f>SUM(H127:H127)</f>
        <v>5300</v>
      </c>
      <c r="I126" s="1145"/>
      <c r="J126" s="1153"/>
      <c r="K126" s="1145"/>
      <c r="L126" s="1153"/>
      <c r="M126" s="1134"/>
      <c r="N126" s="1135"/>
    </row>
    <row r="127" spans="1:14" ht="11.25">
      <c r="A127" s="59"/>
      <c r="B127" s="1146"/>
      <c r="C127" s="469" t="s">
        <v>295</v>
      </c>
      <c r="D127" s="309" t="s">
        <v>298</v>
      </c>
      <c r="E127" s="326"/>
      <c r="F127" s="1149"/>
      <c r="G127" s="332"/>
      <c r="H127" s="272">
        <f>'[1]Adm'!H127+'[1]Shend'!H127+'[1]Social'!H127+'[1]Adm.Ars'!H127+'[1]Buxhet'!H127+'[1]Fillor'!H127+'[1]Kadastro'!H127+'[1]Kryetari'!H127+'[1]Gjimnazi'!H127+'[1]Zjarrefikset'!H127+'[1]Sherb.Publike'!H127+'[1]Parashkollor'!H127+'[1]Adm.Shen'!H127+'[1]Komunitete'!H127</f>
        <v>5300</v>
      </c>
      <c r="I127" s="689"/>
      <c r="J127" s="690"/>
      <c r="K127" s="689"/>
      <c r="L127" s="690"/>
      <c r="M127" s="174"/>
      <c r="N127" s="61"/>
    </row>
    <row r="128" spans="1:14" s="1136" customFormat="1" ht="11.25">
      <c r="A128" s="1128"/>
      <c r="B128" s="1140">
        <v>30</v>
      </c>
      <c r="C128" s="1141" t="s">
        <v>55</v>
      </c>
      <c r="D128" s="1805" t="s">
        <v>215</v>
      </c>
      <c r="E128" s="1806"/>
      <c r="F128" s="1143"/>
      <c r="G128" s="1144">
        <f>SUM(G129:G130)</f>
        <v>0</v>
      </c>
      <c r="H128" s="597">
        <f>SUM(H129:H130)</f>
        <v>5925</v>
      </c>
      <c r="I128" s="1807">
        <f>I129+I130</f>
        <v>0</v>
      </c>
      <c r="J128" s="1808"/>
      <c r="K128" s="1807">
        <f>K129+K130</f>
        <v>0</v>
      </c>
      <c r="L128" s="1808"/>
      <c r="M128" s="1134"/>
      <c r="N128" s="1135"/>
    </row>
    <row r="129" spans="1:14" ht="11.25">
      <c r="A129" s="59"/>
      <c r="B129" s="1146"/>
      <c r="C129" s="469" t="s">
        <v>148</v>
      </c>
      <c r="D129" s="1809" t="s">
        <v>216</v>
      </c>
      <c r="E129" s="1810"/>
      <c r="F129" s="1149"/>
      <c r="G129" s="332"/>
      <c r="H129" s="272">
        <f>'[1]Adm'!H129+'[1]Shend'!H129+'[1]Social'!H129+'[1]Adm.Ars'!H129+'[1]Buxhet'!H129+'[1]Fillor'!H129+'[1]Kadastro'!H129+'[1]Kryetari'!H129+'[1]Gjimnazi'!H129+'[1]Zjarrefikset'!H129+'[1]Sherb.Publike'!H129+'[1]Parashkollor'!H129+'[1]Adm.Shen'!H129+'[1]Komunitete'!H129</f>
        <v>5925</v>
      </c>
      <c r="I129" s="1253"/>
      <c r="J129" s="1254"/>
      <c r="K129" s="1253"/>
      <c r="L129" s="1254"/>
      <c r="M129" s="174"/>
      <c r="N129" s="61"/>
    </row>
    <row r="130" spans="1:14" ht="11.25">
      <c r="A130" s="59"/>
      <c r="B130" s="1146"/>
      <c r="C130" s="469" t="s">
        <v>149</v>
      </c>
      <c r="D130" s="1809" t="s">
        <v>217</v>
      </c>
      <c r="E130" s="1810"/>
      <c r="F130" s="1149"/>
      <c r="G130" s="332"/>
      <c r="H130" s="272">
        <f>'[1]Adm'!H130+'[1]Shend'!H130+'[1]Social'!H130+'[1]Adm.Ars'!H130+'[1]Buxhet'!H130+'[1]Fillor'!H130+'[1]Kadastro'!H130+'[1]Kryetari'!H130+'[1]Gjimnazi'!H130+'[1]Zjarrefikset'!H130+'[1]Sherb.Publike'!H130+'[1]Parashkollor'!H130+'[1]Adm.Shen'!H130+'[1]Komunitete'!H130</f>
        <v>0</v>
      </c>
      <c r="I130" s="1253"/>
      <c r="J130" s="1254"/>
      <c r="K130" s="1253"/>
      <c r="L130" s="1254"/>
      <c r="M130" s="174"/>
      <c r="N130" s="61"/>
    </row>
    <row r="131" spans="1:14" ht="11.25">
      <c r="A131" s="59"/>
      <c r="B131" s="1146"/>
      <c r="C131" s="468" t="s">
        <v>219</v>
      </c>
      <c r="D131" s="1811" t="s">
        <v>218</v>
      </c>
      <c r="E131" s="1812"/>
      <c r="F131" s="1154"/>
      <c r="G131" s="371"/>
      <c r="H131" s="272">
        <f>'[1]Adm'!H131+'[1]Shend'!H131+'[1]Social'!H131+'[1]Adm.Ars'!H131+'[1]Buxhet'!H131+'[1]Fillor'!H131+'[1]Kadastro'!H131+'[1]Kryetari'!H131+'[1]Gjimnazi'!H131+'[1]Zjarrefikset'!H131+'[1]Sherb.Publike'!H131+'[1]Parashkollor'!H131+'[1]Adm.Shen'!H131+'[1]Komunitete'!H131</f>
        <v>0</v>
      </c>
      <c r="I131" s="1463"/>
      <c r="J131" s="1464"/>
      <c r="K131" s="1463"/>
      <c r="L131" s="1464"/>
      <c r="M131" s="174"/>
      <c r="N131" s="61"/>
    </row>
    <row r="132" spans="1:14" s="1136" customFormat="1" ht="13.5" customHeight="1">
      <c r="A132" s="1128"/>
      <c r="B132" s="1140">
        <v>32</v>
      </c>
      <c r="C132" s="1141" t="s">
        <v>56</v>
      </c>
      <c r="D132" s="1805" t="s">
        <v>150</v>
      </c>
      <c r="E132" s="1806"/>
      <c r="F132" s="1143"/>
      <c r="G132" s="1144">
        <f>SUM(G133:G137)</f>
        <v>0</v>
      </c>
      <c r="H132" s="597">
        <f>SUM(H133:H137)</f>
        <v>6450</v>
      </c>
      <c r="I132" s="1807">
        <f>I133+I134+I135+I136+I137</f>
        <v>0</v>
      </c>
      <c r="J132" s="1808"/>
      <c r="K132" s="1807">
        <f>K133+K134+K135+K136+K137</f>
        <v>0</v>
      </c>
      <c r="L132" s="1808"/>
      <c r="M132" s="1134"/>
      <c r="N132" s="1135"/>
    </row>
    <row r="133" spans="1:14" ht="13.5" customHeight="1">
      <c r="A133" s="59"/>
      <c r="B133" s="1146"/>
      <c r="C133" s="469" t="s">
        <v>151</v>
      </c>
      <c r="D133" s="1809" t="s">
        <v>153</v>
      </c>
      <c r="E133" s="1810"/>
      <c r="F133" s="1149"/>
      <c r="G133" s="323"/>
      <c r="H133" s="272">
        <f>'[1]Adm'!H133+'[1]Shend'!H133+'[1]Social'!H133+'[1]Adm.Ars'!H133+'[1]Buxhet'!H133+'[1]Fillor'!H133+'[1]Kadastro'!H133+'[1]Kryetari'!H133+'[1]Gjimnazi'!H133+'[1]Zjarrefikset'!H133+'[1]Sherb.Publike'!H133+'[1]Parashkollor'!H133+'[1]Adm.Shen'!H133+'[1]Komunitete'!H133</f>
        <v>4400</v>
      </c>
      <c r="I133" s="1253"/>
      <c r="J133" s="1254"/>
      <c r="K133" s="1253"/>
      <c r="L133" s="1254"/>
      <c r="M133" s="174"/>
      <c r="N133" s="61"/>
    </row>
    <row r="134" spans="1:14" ht="13.5" customHeight="1">
      <c r="A134" s="59"/>
      <c r="B134" s="1146"/>
      <c r="C134" s="469" t="s">
        <v>220</v>
      </c>
      <c r="D134" s="1809" t="s">
        <v>221</v>
      </c>
      <c r="E134" s="1810"/>
      <c r="F134" s="1155"/>
      <c r="G134" s="332"/>
      <c r="H134" s="272">
        <f>'[1]Adm'!H134+'[1]Shend'!H134+'[1]Social'!H134+'[1]Adm.Ars'!H134+'[1]Buxhet'!H134+'[1]Fillor'!H134+'[1]Kadastro'!H134+'[1]Kryetari'!H134+'[1]Gjimnazi'!H134+'[1]Zjarrefikset'!H134+'[1]Sherb.Publike'!H134+'[1]Parashkollor'!H134+'[1]Adm.Shen'!H134+'[1]Komunitete'!H134</f>
        <v>1250</v>
      </c>
      <c r="I134" s="1457"/>
      <c r="J134" s="1457"/>
      <c r="K134" s="1253"/>
      <c r="L134" s="1254"/>
      <c r="M134" s="324"/>
      <c r="N134" s="61"/>
    </row>
    <row r="135" spans="1:14" ht="13.5" customHeight="1">
      <c r="A135" s="59"/>
      <c r="B135" s="1146"/>
      <c r="C135" s="469" t="s">
        <v>222</v>
      </c>
      <c r="D135" s="1809" t="s">
        <v>223</v>
      </c>
      <c r="E135" s="1810"/>
      <c r="F135" s="1155"/>
      <c r="G135" s="332"/>
      <c r="H135" s="272">
        <f>'[1]Adm'!H135+'[1]Shend'!H135+'[1]Social'!H135+'[1]Adm.Ars'!H135+'[1]Buxhet'!H135+'[1]Fillor'!H135+'[1]Kadastro'!H135+'[1]Kryetari'!H135+'[1]Gjimnazi'!H135+'[1]Zjarrefikset'!H135+'[1]Sherb.Publike'!H135+'[1]Parashkollor'!H135+'[1]Adm.Shen'!H135+'[1]Komunitete'!H135</f>
        <v>0</v>
      </c>
      <c r="I135" s="1457"/>
      <c r="J135" s="1457"/>
      <c r="K135" s="1253"/>
      <c r="L135" s="1254"/>
      <c r="M135" s="324"/>
      <c r="N135" s="61"/>
    </row>
    <row r="136" spans="1:14" ht="13.5" customHeight="1">
      <c r="A136" s="59"/>
      <c r="B136" s="1146"/>
      <c r="C136" s="469" t="s">
        <v>224</v>
      </c>
      <c r="D136" s="1813" t="s">
        <v>225</v>
      </c>
      <c r="E136" s="1810"/>
      <c r="F136" s="1155"/>
      <c r="G136" s="332"/>
      <c r="H136" s="272">
        <f>'[1]Adm'!H136+'[1]Shend'!H136+'[1]Social'!H136+'[1]Adm.Ars'!H136+'[1]Buxhet'!H136+'[1]Fillor'!H136+'[1]Kadastro'!H136+'[1]Kryetari'!H136+'[1]Gjimnazi'!H136+'[1]Zjarrefikset'!H136+'[1]Sherb.Publike'!H136+'[1]Parashkollor'!H136+'[1]Adm.Shen'!H136+'[1]Komunitete'!H136</f>
        <v>300</v>
      </c>
      <c r="I136" s="1457"/>
      <c r="J136" s="1457"/>
      <c r="K136" s="1253"/>
      <c r="L136" s="1254"/>
      <c r="M136" s="324"/>
      <c r="N136" s="61"/>
    </row>
    <row r="137" spans="1:14" ht="13.5" customHeight="1">
      <c r="A137" s="59"/>
      <c r="B137" s="1146"/>
      <c r="C137" s="469" t="s">
        <v>226</v>
      </c>
      <c r="D137" s="1814" t="s">
        <v>227</v>
      </c>
      <c r="E137" s="1815"/>
      <c r="F137" s="1155"/>
      <c r="G137" s="332"/>
      <c r="H137" s="272">
        <f>'[1]Adm'!H137+'[1]Shend'!H137+'[1]Social'!H137+'[1]Adm.Ars'!H137+'[1]Buxhet'!H137+'[1]Fillor'!H137+'[1]Kadastro'!H137+'[1]Kryetari'!H137+'[1]Gjimnazi'!H137+'[1]Zjarrefikset'!H137+'[1]Sherb.Publike'!H137+'[1]Parashkollor'!H137+'[1]Adm.Shen'!H137+'[1]Komunitete'!H137</f>
        <v>500</v>
      </c>
      <c r="I137" s="1816"/>
      <c r="J137" s="1817"/>
      <c r="K137" s="1253"/>
      <c r="L137" s="1254"/>
      <c r="M137" s="324"/>
      <c r="N137" s="61"/>
    </row>
    <row r="138" spans="1:14" s="1160" customFormat="1" ht="13.5" customHeight="1">
      <c r="A138" s="1156"/>
      <c r="B138" s="1140"/>
      <c r="C138" s="1141" t="s">
        <v>69</v>
      </c>
      <c r="D138" s="1805" t="s">
        <v>228</v>
      </c>
      <c r="E138" s="1806"/>
      <c r="F138" s="1157"/>
      <c r="G138" s="597">
        <f>SUM(G139:G144)</f>
        <v>0</v>
      </c>
      <c r="H138" s="597">
        <f>SUM(H139:H144)</f>
        <v>0</v>
      </c>
      <c r="I138" s="1819">
        <f>SUM(I139:J144)</f>
        <v>0</v>
      </c>
      <c r="J138" s="1819"/>
      <c r="K138" s="1820">
        <f>SUM(K139:L144)</f>
        <v>0</v>
      </c>
      <c r="L138" s="1821"/>
      <c r="M138" s="1158"/>
      <c r="N138" s="1159"/>
    </row>
    <row r="139" spans="1:14" ht="13.5" customHeight="1">
      <c r="A139" s="59"/>
      <c r="B139" s="1146"/>
      <c r="C139" s="469" t="s">
        <v>152</v>
      </c>
      <c r="D139" s="1809" t="s">
        <v>229</v>
      </c>
      <c r="E139" s="1810"/>
      <c r="F139" s="1155"/>
      <c r="G139" s="332"/>
      <c r="H139" s="272">
        <f>'[1]Adm'!H139+'[1]Shend'!H139+'[1]Social'!H139+'[1]Adm.Ars'!H139+'[1]Buxhet'!H139+'[1]Fillor'!H139+'[1]Kadastro'!H139+'[1]Kryetari'!H139+'[1]Gjimnazi'!H139+'[1]Zjarrefikset'!H139+'[1]Sherb.Publike'!H139+'[1]Parashkollor'!H139+'[1]Adm.Shen'!H139+'[1]Komunitete'!H139</f>
        <v>0</v>
      </c>
      <c r="I139" s="1822"/>
      <c r="J139" s="1822"/>
      <c r="K139" s="1253"/>
      <c r="L139" s="1254"/>
      <c r="M139" s="324"/>
      <c r="N139" s="61"/>
    </row>
    <row r="140" spans="1:14" ht="13.5" customHeight="1">
      <c r="A140" s="59"/>
      <c r="B140" s="1146"/>
      <c r="C140" s="469" t="s">
        <v>230</v>
      </c>
      <c r="D140" s="1809" t="s">
        <v>231</v>
      </c>
      <c r="E140" s="1810"/>
      <c r="F140" s="1155"/>
      <c r="G140" s="332"/>
      <c r="H140" s="272">
        <f>'[1]Adm'!H140+'[1]Shend'!H140+'[1]Social'!H140+'[1]Adm.Ars'!H140+'[1]Buxhet'!H140+'[1]Fillor'!H140+'[1]Kadastro'!H140+'[1]Kryetari'!H140+'[1]Gjimnazi'!H140+'[1]Zjarrefikset'!H140+'[1]Sherb.Publike'!H140+'[1]Parashkollor'!H140+'[1]Adm.Shen'!H140+'[1]Komunitete'!H140</f>
        <v>0</v>
      </c>
      <c r="I140" s="1457"/>
      <c r="J140" s="1457"/>
      <c r="K140" s="1253"/>
      <c r="L140" s="1254"/>
      <c r="M140" s="324"/>
      <c r="N140" s="61"/>
    </row>
    <row r="141" spans="1:14" ht="13.5" customHeight="1">
      <c r="A141" s="59"/>
      <c r="B141" s="1146"/>
      <c r="C141" s="469" t="s">
        <v>232</v>
      </c>
      <c r="D141" s="1147" t="s">
        <v>233</v>
      </c>
      <c r="E141" s="1148"/>
      <c r="F141" s="1155"/>
      <c r="G141" s="332"/>
      <c r="H141" s="272">
        <f>'[1]Adm'!H141+'[1]Shend'!H141+'[1]Social'!H141+'[1]Adm.Ars'!H141+'[1]Buxhet'!H141+'[1]Fillor'!H141+'[1]Kadastro'!H141+'[1]Kryetari'!H141+'[1]Gjimnazi'!H141+'[1]Zjarrefikset'!H141+'[1]Sherb.Publike'!H141+'[1]Parashkollor'!H141+'[1]Adm.Shen'!H141+'[1]Komunitete'!H141</f>
        <v>0</v>
      </c>
      <c r="I141" s="1457"/>
      <c r="J141" s="1457"/>
      <c r="K141" s="1253"/>
      <c r="L141" s="1254"/>
      <c r="M141" s="324"/>
      <c r="N141" s="61"/>
    </row>
    <row r="142" spans="1:14" ht="13.5" customHeight="1">
      <c r="A142" s="59"/>
      <c r="B142" s="1146"/>
      <c r="C142" s="469" t="s">
        <v>234</v>
      </c>
      <c r="D142" s="1147" t="s">
        <v>235</v>
      </c>
      <c r="E142" s="1148"/>
      <c r="F142" s="1155"/>
      <c r="G142" s="332"/>
      <c r="H142" s="272">
        <f>'[1]Adm'!H142+'[1]Shend'!H142+'[1]Social'!H142+'[1]Adm.Ars'!H142+'[1]Buxhet'!H142+'[1]Fillor'!H142+'[1]Kadastro'!H142+'[1]Kryetari'!H142+'[1]Gjimnazi'!H142+'[1]Zjarrefikset'!H142+'[1]Sherb.Publike'!H142+'[1]Parashkollor'!H142+'[1]Adm.Shen'!H142+'[1]Komunitete'!H142</f>
        <v>0</v>
      </c>
      <c r="I142" s="1828"/>
      <c r="J142" s="1828"/>
      <c r="K142" s="1253"/>
      <c r="L142" s="1254"/>
      <c r="M142" s="324"/>
      <c r="N142" s="61"/>
    </row>
    <row r="143" spans="1:14" ht="13.5" customHeight="1">
      <c r="A143" s="59"/>
      <c r="B143" s="1146"/>
      <c r="C143" s="1161" t="s">
        <v>236</v>
      </c>
      <c r="D143" s="1818" t="s">
        <v>154</v>
      </c>
      <c r="E143" s="1810"/>
      <c r="F143" s="1155"/>
      <c r="G143" s="332"/>
      <c r="H143" s="272">
        <f>'[1]Adm'!H143+'[1]Shend'!H143+'[1]Social'!H143+'[1]Adm.Ars'!H143+'[1]Buxhet'!H143+'[1]Fillor'!H143+'[1]Kadastro'!H143+'[1]Kryetari'!H143+'[1]Gjimnazi'!H143+'[1]Zjarrefikset'!H143+'[1]Sherb.Publike'!H143+'[1]Parashkollor'!H143+'[1]Adm.Shen'!H143+'[1]Komunitete'!H143</f>
        <v>0</v>
      </c>
      <c r="I143" s="1816"/>
      <c r="J143" s="1817"/>
      <c r="K143" s="1276"/>
      <c r="L143" s="1277"/>
      <c r="M143" s="324"/>
      <c r="N143" s="61"/>
    </row>
    <row r="144" spans="1:14" ht="13.5" customHeight="1">
      <c r="A144" s="59"/>
      <c r="B144" s="1146"/>
      <c r="C144" s="1162" t="s">
        <v>237</v>
      </c>
      <c r="D144" s="1163" t="s">
        <v>238</v>
      </c>
      <c r="E144" s="36"/>
      <c r="F144" s="1155"/>
      <c r="G144" s="332"/>
      <c r="H144" s="272">
        <f>'[1]Adm'!H144+'[1]Shend'!H144+'[1]Social'!H144+'[1]Adm.Ars'!H144+'[1]Buxhet'!H144+'[1]Fillor'!H144+'[1]Kadastro'!H144+'[1]Kryetari'!H144+'[1]Gjimnazi'!H144+'[1]Zjarrefikset'!H144+'[1]Sherb.Publike'!H144+'[1]Parashkollor'!H144+'[1]Adm.Shen'!H144+'[1]Komunitete'!H144</f>
        <v>0</v>
      </c>
      <c r="I144" s="1826"/>
      <c r="J144" s="1827"/>
      <c r="K144" s="1276"/>
      <c r="L144" s="1277"/>
      <c r="M144" s="324"/>
      <c r="N144" s="61"/>
    </row>
    <row r="145" spans="1:14" s="1160" customFormat="1" ht="13.5" customHeight="1">
      <c r="A145" s="1156"/>
      <c r="B145" s="1164"/>
      <c r="C145" s="1165" t="s">
        <v>70</v>
      </c>
      <c r="D145" s="1166" t="s">
        <v>262</v>
      </c>
      <c r="E145" s="1167"/>
      <c r="F145" s="1157"/>
      <c r="G145" s="597">
        <f>SUM(G146:G148)</f>
        <v>0</v>
      </c>
      <c r="H145" s="597">
        <f>SUM(H146:H148)</f>
        <v>3200</v>
      </c>
      <c r="I145" s="1829">
        <f>SUM(I146:J148)</f>
        <v>0</v>
      </c>
      <c r="J145" s="1830"/>
      <c r="K145" s="1831">
        <f>SUM(K146:L148)</f>
        <v>0</v>
      </c>
      <c r="L145" s="1832"/>
      <c r="M145" s="1158"/>
      <c r="N145" s="1159"/>
    </row>
    <row r="146" spans="1:14" ht="13.5" customHeight="1">
      <c r="A146" s="59"/>
      <c r="B146" s="1168"/>
      <c r="C146" s="1169" t="s">
        <v>239</v>
      </c>
      <c r="D146" s="1170" t="s">
        <v>240</v>
      </c>
      <c r="E146" s="1171"/>
      <c r="F146" s="1155"/>
      <c r="G146" s="332"/>
      <c r="H146" s="272">
        <f>'[1]Adm'!H146+'[1]Shend'!H146+'[1]Social'!H146+'[1]Adm.Ars'!H146+'[1]Buxhet'!H146+'[1]Fillor'!H146+'[1]Kadastro'!H146+'[1]Kryetari'!H146+'[1]Gjimnazi'!H146+'[1]Zjarrefikset'!H146+'[1]Sherb.Publike'!H146+'[1]Parashkollor'!H146+'[1]Adm.Shen'!H146+'[1]Komunitete'!H146</f>
        <v>900</v>
      </c>
      <c r="I146" s="1816"/>
      <c r="J146" s="1817"/>
      <c r="K146" s="1276"/>
      <c r="L146" s="1277"/>
      <c r="M146" s="324"/>
      <c r="N146" s="61"/>
    </row>
    <row r="147" spans="1:14" ht="13.5" customHeight="1">
      <c r="A147" s="59"/>
      <c r="B147" s="1168"/>
      <c r="C147" s="1169" t="s">
        <v>241</v>
      </c>
      <c r="D147" s="1170" t="s">
        <v>242</v>
      </c>
      <c r="E147" s="1171"/>
      <c r="F147" s="1155"/>
      <c r="G147" s="332"/>
      <c r="H147" s="272">
        <f>'[1]Adm'!H147+'[1]Shend'!H147+'[1]Social'!H147+'[1]Adm.Ars'!H147+'[1]Buxhet'!H147+'[1]Fillor'!H147+'[1]Kadastro'!H147+'[1]Kryetari'!H147+'[1]Gjimnazi'!H147+'[1]Zjarrefikset'!H147+'[1]Sherb.Publike'!H147+'[1]Parashkollor'!H147+'[1]Adm.Shen'!H147+'[1]Komunitete'!H147</f>
        <v>300</v>
      </c>
      <c r="I147" s="1816"/>
      <c r="J147" s="1817"/>
      <c r="K147" s="1276"/>
      <c r="L147" s="1277"/>
      <c r="M147" s="324"/>
      <c r="N147" s="61"/>
    </row>
    <row r="148" spans="1:14" ht="13.5" customHeight="1" thickBot="1">
      <c r="A148" s="59"/>
      <c r="B148" s="1172"/>
      <c r="C148" s="1173" t="s">
        <v>243</v>
      </c>
      <c r="D148" s="1174" t="s">
        <v>244</v>
      </c>
      <c r="E148" s="52"/>
      <c r="F148" s="1175"/>
      <c r="G148" s="622"/>
      <c r="H148" s="272">
        <f>'[1]Adm'!H148+'[1]Shend'!H148+'[1]Social'!H148+'[1]Adm.Ars'!H148+'[1]Buxhet'!H148+'[1]Fillor'!H148+'[1]Kadastro'!H148+'[1]Kryetari'!H148+'[1]Gjimnazi'!H148+'[1]Zjarrefikset'!H148+'[1]Sherb.Publike'!H148+'[1]Parashkollor'!H148+'[1]Adm.Shen'!H148+'[1]Komunitete'!H148</f>
        <v>2000</v>
      </c>
      <c r="I148" s="1833"/>
      <c r="J148" s="1834"/>
      <c r="K148" s="1835"/>
      <c r="L148" s="1836"/>
      <c r="M148" s="324"/>
      <c r="N148" s="61"/>
    </row>
    <row r="149" spans="1:14" s="1136" customFormat="1" ht="12" thickBot="1">
      <c r="A149" s="1128"/>
      <c r="B149" s="1176">
        <v>33</v>
      </c>
      <c r="C149" s="1177" t="s">
        <v>57</v>
      </c>
      <c r="D149" s="1178" t="s">
        <v>58</v>
      </c>
      <c r="E149" s="46"/>
      <c r="F149" s="1179"/>
      <c r="G149" s="1180">
        <f>SUM(G150:G155)</f>
        <v>0</v>
      </c>
      <c r="H149" s="1181">
        <f>SUM(H150:H155)</f>
        <v>21910</v>
      </c>
      <c r="I149" s="1823">
        <f>SUM(I150:I155)</f>
        <v>0</v>
      </c>
      <c r="J149" s="1824"/>
      <c r="K149" s="1825">
        <f>SUM(K150:K155)</f>
        <v>0</v>
      </c>
      <c r="L149" s="1824"/>
      <c r="M149" s="1182"/>
      <c r="N149" s="1135"/>
    </row>
    <row r="150" spans="1:14" s="326" customFormat="1" ht="11.25">
      <c r="A150" s="62"/>
      <c r="B150" s="318">
        <v>34</v>
      </c>
      <c r="C150" s="319" t="s">
        <v>92</v>
      </c>
      <c r="D150" s="320" t="s">
        <v>122</v>
      </c>
      <c r="E150" s="321"/>
      <c r="F150" s="322"/>
      <c r="G150" s="1183"/>
      <c r="H150" s="272">
        <f>'[1]Adm'!H150+'[1]Shend'!H150+'[1]Social'!H150+'[1]Adm.Ars'!H150+'[1]Buxhet'!H150+'[1]Fillor'!H150+'[1]Kadastro'!H150+'[1]Kryetari'!H150+'[1]Gjimnazi'!H150+'[1]Zjarrefikset'!H150+'[1]Sherb.Publike'!H150+'[1]Parashkollor'!H150+'[1]Adm.Shen'!H150+'[1]Komunitete'!H150</f>
        <v>13300</v>
      </c>
      <c r="I150" s="1841"/>
      <c r="J150" s="1303"/>
      <c r="K150" s="1302"/>
      <c r="L150" s="1303"/>
      <c r="M150" s="324"/>
      <c r="N150" s="325"/>
    </row>
    <row r="151" spans="1:14" s="326" customFormat="1" ht="11.25">
      <c r="A151" s="62"/>
      <c r="B151" s="327">
        <v>35</v>
      </c>
      <c r="C151" s="328" t="s">
        <v>93</v>
      </c>
      <c r="D151" s="329" t="s">
        <v>97</v>
      </c>
      <c r="E151" s="330"/>
      <c r="F151" s="331"/>
      <c r="G151" s="1184"/>
      <c r="H151" s="272">
        <f>'[1]Adm'!H151+'[1]Shend'!H151+'[1]Social'!H151+'[1]Adm.Ars'!H151+'[1]Buxhet'!H151+'[1]Fillor'!H151+'[1]Kadastro'!H151+'[1]Kryetari'!H151+'[1]Gjimnazi'!H151+'[1]Zjarrefikset'!H151+'[1]Sherb.Publike'!H151+'[1]Parashkollor'!H151+'[1]Adm.Shen'!H151+'[1]Komunitete'!H151</f>
        <v>900</v>
      </c>
      <c r="I151" s="1840"/>
      <c r="J151" s="1295"/>
      <c r="K151" s="1294"/>
      <c r="L151" s="1295"/>
      <c r="M151" s="324"/>
      <c r="N151" s="325"/>
    </row>
    <row r="152" spans="1:14" s="326" customFormat="1" ht="11.25">
      <c r="A152" s="62"/>
      <c r="B152" s="327">
        <v>36</v>
      </c>
      <c r="C152" s="328" t="s">
        <v>94</v>
      </c>
      <c r="D152" s="329" t="s">
        <v>98</v>
      </c>
      <c r="E152" s="330"/>
      <c r="F152" s="331"/>
      <c r="G152" s="1184"/>
      <c r="H152" s="272">
        <f>'[1]Adm'!H152+'[1]Shend'!H152+'[1]Social'!H152+'[1]Adm.Ars'!H152+'[1]Buxhet'!H152+'[1]Fillor'!H152+'[1]Kadastro'!H152+'[1]Kryetari'!H152+'[1]Gjimnazi'!H152+'[1]Zjarrefikset'!H152+'[1]Sherb.Publike'!H152+'[1]Parashkollor'!H152+'[1]Adm.Shen'!H152+'[1]Komunitete'!H152</f>
        <v>1710</v>
      </c>
      <c r="I152" s="1840"/>
      <c r="J152" s="1295"/>
      <c r="K152" s="1294"/>
      <c r="L152" s="1295"/>
      <c r="M152" s="324"/>
      <c r="N152" s="325"/>
    </row>
    <row r="153" spans="1:14" s="326" customFormat="1" ht="11.25">
      <c r="A153" s="62"/>
      <c r="B153" s="327">
        <v>37</v>
      </c>
      <c r="C153" s="328" t="s">
        <v>95</v>
      </c>
      <c r="D153" s="329" t="s">
        <v>96</v>
      </c>
      <c r="E153" s="330"/>
      <c r="F153" s="331"/>
      <c r="G153" s="1184"/>
      <c r="H153" s="272">
        <f>'[1]Adm'!H153+'[1]Shend'!H153+'[1]Social'!H153+'[1]Adm.Ars'!H153+'[1]Buxhet'!H153+'[1]Fillor'!H153+'[1]Kadastro'!H153+'[1]Kryetari'!H153+'[1]Gjimnazi'!H153+'[1]Zjarrefikset'!H153+'[1]Sherb.Publike'!H153+'[1]Parashkollor'!H153+'[1]Adm.Shen'!H153+'[1]Komunitete'!H153</f>
        <v>0</v>
      </c>
      <c r="I153" s="1840"/>
      <c r="J153" s="1295"/>
      <c r="K153" s="1294"/>
      <c r="L153" s="1295"/>
      <c r="M153" s="324"/>
      <c r="N153" s="325"/>
    </row>
    <row r="154" spans="1:14" s="326" customFormat="1" ht="11.25">
      <c r="A154" s="62"/>
      <c r="B154" s="327"/>
      <c r="C154" s="333" t="s">
        <v>160</v>
      </c>
      <c r="D154" s="329" t="s">
        <v>161</v>
      </c>
      <c r="E154" s="330"/>
      <c r="F154" s="331"/>
      <c r="G154" s="1184"/>
      <c r="H154" s="272">
        <f>'[1]Adm'!H154+'[1]Shend'!H154+'[1]Social'!H154+'[1]Adm.Ars'!H154+'[1]Buxhet'!H154+'[1]Fillor'!H154+'[1]Kadastro'!H154+'[1]Kryetari'!H154+'[1]Gjimnazi'!H154+'[1]Zjarrefikset'!H154+'[1]Sherb.Publike'!H154+'[1]Parashkollor'!H154+'[1]Adm.Shen'!H154+'[1]Komunitete'!H154</f>
        <v>5900</v>
      </c>
      <c r="I154" s="1840"/>
      <c r="J154" s="1295"/>
      <c r="K154" s="1294"/>
      <c r="L154" s="1295"/>
      <c r="M154" s="324"/>
      <c r="N154" s="325"/>
    </row>
    <row r="155" spans="1:14" s="326" customFormat="1" ht="11.25">
      <c r="A155" s="62"/>
      <c r="B155" s="327"/>
      <c r="C155" s="333" t="s">
        <v>162</v>
      </c>
      <c r="D155" s="329" t="s">
        <v>163</v>
      </c>
      <c r="E155" s="330"/>
      <c r="F155" s="331"/>
      <c r="G155" s="332"/>
      <c r="H155" s="272">
        <f>'[1]Adm'!H155+'[1]Shend'!H155+'[1]Social'!H155+'[1]Adm.Ars'!H155+'[1]Buxhet'!H155+'[1]Fillor'!H155+'[1]Kadastro'!H155+'[1]Kryetari'!H155+'[1]Gjimnazi'!H155+'[1]Zjarrefikset'!H155+'[1]Sherb.Publike'!H155+'[1]Parashkollor'!H155+'[1]Adm.Shen'!H155+'[1]Komunitete'!H155</f>
        <v>100</v>
      </c>
      <c r="I155" s="1294"/>
      <c r="J155" s="1295"/>
      <c r="K155" s="1294"/>
      <c r="L155" s="1295"/>
      <c r="M155" s="324"/>
      <c r="N155" s="325"/>
    </row>
    <row r="156" spans="1:14" ht="11.25">
      <c r="A156" s="59"/>
      <c r="B156" s="334"/>
      <c r="C156" s="335"/>
      <c r="D156" s="336"/>
      <c r="E156" s="337"/>
      <c r="F156" s="338"/>
      <c r="G156" s="1185"/>
      <c r="H156" s="1186"/>
      <c r="I156" s="1844"/>
      <c r="J156" s="1291"/>
      <c r="K156" s="1290"/>
      <c r="L156" s="1291"/>
      <c r="M156" s="324"/>
      <c r="N156" s="61"/>
    </row>
    <row r="157" spans="1:13" ht="11.25">
      <c r="A157" s="11"/>
      <c r="B157" s="1187">
        <v>38</v>
      </c>
      <c r="C157" s="1188" t="s">
        <v>59</v>
      </c>
      <c r="D157" s="1189" t="s">
        <v>60</v>
      </c>
      <c r="E157" s="1190"/>
      <c r="F157" s="1191"/>
      <c r="G157" s="1192">
        <f>SUM(G158:G170)</f>
        <v>0</v>
      </c>
      <c r="H157" s="1127">
        <f>'[1]Adm'!H157+'[1]Shend'!H157+'[1]Social'!H157+'[1]Adm.Ars'!H157+'[1]Buxhet'!H157+'[1]Fillor'!H157+'[1]Kadastro'!H157+'[1]Kryetari'!H157+'[1]Gjimnazi'!H157+'[1]Zjarrefikset'!H157+'[1]Sherb.Publike'!H157+'[1]Parashkollor'!H157</f>
        <v>3000</v>
      </c>
      <c r="I157" s="1837">
        <f>SUM(I158:I170)</f>
        <v>0</v>
      </c>
      <c r="J157" s="1838"/>
      <c r="K157" s="1839">
        <f>SUM(K158:K170)</f>
        <v>0</v>
      </c>
      <c r="L157" s="1838"/>
      <c r="M157" s="1193"/>
    </row>
    <row r="158" spans="1:13" ht="11.25">
      <c r="A158" s="11"/>
      <c r="B158" s="374">
        <v>39</v>
      </c>
      <c r="C158" s="1194" t="s">
        <v>73</v>
      </c>
      <c r="D158" s="1195" t="s">
        <v>71</v>
      </c>
      <c r="E158" s="1196"/>
      <c r="F158" s="1197"/>
      <c r="G158" s="1198"/>
      <c r="H158" s="272">
        <f>'[1]Adm'!H158+'[1]Shend'!H158+'[1]Social'!H158+'[1]Adm.Ars'!H158+'[1]Buxhet'!H158+'[1]Fillor'!H158+'[1]Kadastro'!H158+'[1]Kryetari'!H158+'[1]Gjimnazi'!H158+'[1]Zjarrefikset'!H158+'[1]Sherb.Publike'!H158+'[1]Parashkollor'!H158+'[1]Adm.Shen'!H158+'[1]Komunitete'!H158</f>
        <v>2000</v>
      </c>
      <c r="I158" s="1842"/>
      <c r="J158" s="1843"/>
      <c r="K158" s="1842"/>
      <c r="L158" s="1843"/>
      <c r="M158" s="1193"/>
    </row>
    <row r="159" spans="1:13" ht="11.25">
      <c r="A159" s="11"/>
      <c r="B159" s="374">
        <v>40</v>
      </c>
      <c r="C159" s="1194" t="s">
        <v>74</v>
      </c>
      <c r="D159" s="1195" t="s">
        <v>72</v>
      </c>
      <c r="E159" s="1196"/>
      <c r="F159" s="1197"/>
      <c r="G159" s="1198"/>
      <c r="H159" s="272">
        <f>'[1]Adm'!H159+'[1]Shend'!H159+'[1]Social'!H159+'[1]Adm.Ars'!H159+'[1]Buxhet'!H159+'[1]Fillor'!H159+'[1]Kadastro'!H159+'[1]Kryetari'!H159+'[1]Gjimnazi'!H159+'[1]Zjarrefikset'!H159+'[1]Sherb.Publike'!H159+'[1]Parashkollor'!H159+'[1]Adm.Shen'!H159+'[1]Komunitete'!H159</f>
        <v>1000</v>
      </c>
      <c r="I159" s="1842"/>
      <c r="J159" s="1843"/>
      <c r="K159" s="1842"/>
      <c r="L159" s="1843"/>
      <c r="M159" s="1193"/>
    </row>
    <row r="160" spans="1:13" ht="11.25">
      <c r="A160" s="11"/>
      <c r="B160" s="374">
        <v>41</v>
      </c>
      <c r="C160" s="1194" t="s">
        <v>75</v>
      </c>
      <c r="D160" s="1195" t="s">
        <v>77</v>
      </c>
      <c r="E160" s="1196"/>
      <c r="F160" s="1197"/>
      <c r="G160" s="1198"/>
      <c r="H160" s="272">
        <f>'[1]Adm'!H160+'[1]Shend'!H160+'[1]Social'!H160+'[1]Adm.Ars'!H160+'[1]Buxhet'!H160+'[1]Fillor'!H160+'[1]Kadastro'!H160+'[1]Kryetari'!H160+'[1]Gjimnazi'!H160+'[1]Zjarrefikset'!H160+'[1]Sherb.Publike'!H160+'[1]Parashkollor'!H160+'[1]Adm.Shen'!H160+'[1]Komunitete'!H160</f>
        <v>0</v>
      </c>
      <c r="I160" s="1842"/>
      <c r="J160" s="1843"/>
      <c r="K160" s="1842"/>
      <c r="L160" s="1843"/>
      <c r="M160" s="1193"/>
    </row>
    <row r="161" spans="1:13" ht="11.25">
      <c r="A161" s="11"/>
      <c r="B161" s="374">
        <v>42</v>
      </c>
      <c r="C161" s="1194" t="s">
        <v>76</v>
      </c>
      <c r="D161" s="1195" t="s">
        <v>78</v>
      </c>
      <c r="E161" s="1196"/>
      <c r="F161" s="1197"/>
      <c r="G161" s="1198"/>
      <c r="H161" s="272">
        <f>'[1]Adm'!H161+'[1]Shend'!H161+'[1]Social'!H161+'[1]Adm.Ars'!H161+'[1]Buxhet'!H161+'[1]Fillor'!H161+'[1]Kadastro'!H161+'[1]Kryetari'!H161+'[1]Gjimnazi'!H161+'[1]Zjarrefikset'!H161+'[1]Sherb.Publike'!H161+'[1]Parashkollor'!H161+'[1]Adm.Shen'!H161+'[1]Komunitete'!H161</f>
        <v>0</v>
      </c>
      <c r="I161" s="1842"/>
      <c r="J161" s="1843"/>
      <c r="K161" s="1842"/>
      <c r="L161" s="1843"/>
      <c r="M161" s="1193"/>
    </row>
    <row r="162" spans="1:13" ht="11.25">
      <c r="A162" s="11"/>
      <c r="B162" s="374">
        <v>43</v>
      </c>
      <c r="C162" s="1194" t="s">
        <v>245</v>
      </c>
      <c r="D162" s="1845" t="s">
        <v>246</v>
      </c>
      <c r="E162" s="1846"/>
      <c r="F162" s="1197"/>
      <c r="G162" s="1198"/>
      <c r="H162" s="272">
        <f>'[1]Adm'!H162+'[1]Shend'!H162+'[1]Social'!H162+'[1]Adm.Ars'!H162+'[1]Buxhet'!H162+'[1]Fillor'!H162+'[1]Kadastro'!H162+'[1]Kryetari'!H162+'[1]Gjimnazi'!H162+'[1]Zjarrefikset'!H162+'[1]Sherb.Publike'!H162+'[1]Parashkollor'!H162+'[1]Adm.Shen'!H162+'[1]Komunitete'!H162</f>
        <v>0</v>
      </c>
      <c r="I162" s="1842"/>
      <c r="J162" s="1843"/>
      <c r="K162" s="1847"/>
      <c r="L162" s="1848"/>
      <c r="M162" s="1193"/>
    </row>
    <row r="163" spans="1:13" ht="11.25">
      <c r="A163" s="11"/>
      <c r="B163" s="374">
        <v>44</v>
      </c>
      <c r="C163" s="1194" t="s">
        <v>247</v>
      </c>
      <c r="D163" s="1845" t="s">
        <v>248</v>
      </c>
      <c r="E163" s="1846"/>
      <c r="F163" s="1197"/>
      <c r="G163" s="1198"/>
      <c r="H163" s="272">
        <f>'[1]Adm'!H163+'[1]Shend'!H163+'[1]Social'!H163+'[1]Adm.Ars'!H163+'[1]Buxhet'!H163+'[1]Fillor'!H163+'[1]Kadastro'!H163+'[1]Kryetari'!H163+'[1]Gjimnazi'!H163+'[1]Zjarrefikset'!H163+'[1]Sherb.Publike'!H163+'[1]Parashkollor'!H163+'[1]Adm.Shen'!H163+'[1]Komunitete'!H163</f>
        <v>0</v>
      </c>
      <c r="I163" s="1842"/>
      <c r="J163" s="1843"/>
      <c r="K163" s="1847"/>
      <c r="L163" s="1848"/>
      <c r="M163" s="1193"/>
    </row>
    <row r="164" spans="1:13" ht="11.25">
      <c r="A164" s="11"/>
      <c r="B164" s="374">
        <v>45</v>
      </c>
      <c r="C164" s="1194" t="s">
        <v>249</v>
      </c>
      <c r="D164" s="1845" t="s">
        <v>250</v>
      </c>
      <c r="E164" s="1846"/>
      <c r="F164" s="1197"/>
      <c r="G164" s="1198"/>
      <c r="H164" s="272">
        <f>'[1]Adm'!H164+'[1]Shend'!H164+'[1]Social'!H164+'[1]Adm.Ars'!H164+'[1]Buxhet'!H164+'[1]Fillor'!H164+'[1]Kadastro'!H164+'[1]Kryetari'!H164+'[1]Gjimnazi'!H164+'[1]Zjarrefikset'!H164+'[1]Sherb.Publike'!H164+'[1]Parashkollor'!H164+'[1]Adm.Shen'!H164+'[1]Komunitete'!H164</f>
        <v>0</v>
      </c>
      <c r="I164" s="1842"/>
      <c r="J164" s="1843"/>
      <c r="K164" s="1847"/>
      <c r="L164" s="1848"/>
      <c r="M164" s="1193"/>
    </row>
    <row r="165" spans="1:13" ht="11.25">
      <c r="A165" s="11"/>
      <c r="B165" s="374">
        <v>46</v>
      </c>
      <c r="C165" s="1194" t="s">
        <v>251</v>
      </c>
      <c r="D165" s="1845" t="s">
        <v>252</v>
      </c>
      <c r="E165" s="1846"/>
      <c r="F165" s="1197"/>
      <c r="G165" s="1198"/>
      <c r="H165" s="272">
        <f>'[1]Adm'!H165+'[1]Shend'!H165+'[1]Social'!H165+'[1]Adm.Ars'!H165+'[1]Buxhet'!H165+'[1]Fillor'!H165+'[1]Kadastro'!H165+'[1]Kryetari'!H165+'[1]Gjimnazi'!H165+'[1]Zjarrefikset'!H165+'[1]Sherb.Publike'!H165+'[1]Parashkollor'!H165+'[1]Adm.Shen'!H165+'[1]Komunitete'!H165</f>
        <v>0</v>
      </c>
      <c r="I165" s="1842"/>
      <c r="J165" s="1843"/>
      <c r="K165" s="1847"/>
      <c r="L165" s="1848"/>
      <c r="M165" s="1193"/>
    </row>
    <row r="166" spans="1:13" ht="11.25">
      <c r="A166" s="11"/>
      <c r="B166" s="374">
        <v>47</v>
      </c>
      <c r="C166" s="1194" t="s">
        <v>253</v>
      </c>
      <c r="D166" s="1845" t="s">
        <v>254</v>
      </c>
      <c r="E166" s="1846"/>
      <c r="F166" s="1197"/>
      <c r="G166" s="1198"/>
      <c r="H166" s="272">
        <f>'[1]Adm'!H166+'[1]Shend'!H166+'[1]Social'!H166+'[1]Adm.Ars'!H166+'[1]Buxhet'!H166+'[1]Fillor'!H166+'[1]Kadastro'!H166+'[1]Kryetari'!H166+'[1]Gjimnazi'!H166+'[1]Zjarrefikset'!H166+'[1]Sherb.Publike'!H166+'[1]Parashkollor'!H166+'[1]Adm.Shen'!H166+'[1]Komunitete'!H166</f>
        <v>0</v>
      </c>
      <c r="I166" s="1842"/>
      <c r="J166" s="1843"/>
      <c r="K166" s="1847"/>
      <c r="L166" s="1848"/>
      <c r="M166" s="1193"/>
    </row>
    <row r="167" spans="1:13" ht="11.25">
      <c r="A167" s="11"/>
      <c r="B167" s="374">
        <v>48</v>
      </c>
      <c r="C167" s="1194" t="s">
        <v>255</v>
      </c>
      <c r="D167" s="1845" t="s">
        <v>256</v>
      </c>
      <c r="E167" s="1846"/>
      <c r="F167" s="1197"/>
      <c r="G167" s="1198"/>
      <c r="H167" s="272">
        <f>'[1]Adm'!H167+'[1]Shend'!H167+'[1]Social'!H167+'[1]Adm.Ars'!H167+'[1]Buxhet'!H167+'[1]Fillor'!H167+'[1]Kadastro'!H167+'[1]Kryetari'!H167+'[1]Gjimnazi'!H167+'[1]Zjarrefikset'!H167+'[1]Sherb.Publike'!H167+'[1]Parashkollor'!H167+'[1]Adm.Shen'!H167+'[1]Komunitete'!H167</f>
        <v>0</v>
      </c>
      <c r="I167" s="1842"/>
      <c r="J167" s="1843"/>
      <c r="K167" s="1847"/>
      <c r="L167" s="1848"/>
      <c r="M167" s="1193"/>
    </row>
    <row r="168" spans="1:13" ht="11.25">
      <c r="A168" s="11"/>
      <c r="B168" s="374">
        <v>49</v>
      </c>
      <c r="C168" s="1194" t="s">
        <v>257</v>
      </c>
      <c r="D168" s="1845" t="s">
        <v>258</v>
      </c>
      <c r="E168" s="1846"/>
      <c r="F168" s="1197"/>
      <c r="G168" s="1198"/>
      <c r="H168" s="272">
        <f>'[1]Adm'!H168+'[1]Shend'!H168+'[1]Social'!H168+'[1]Adm.Ars'!H168+'[1]Buxhet'!H168+'[1]Fillor'!H168+'[1]Kadastro'!H168+'[1]Kryetari'!H168+'[1]Gjimnazi'!H168+'[1]Zjarrefikset'!H168+'[1]Sherb.Publike'!H168+'[1]Parashkollor'!H168+'[1]Adm.Shen'!H168+'[1]Komunitete'!H168</f>
        <v>0</v>
      </c>
      <c r="I168" s="1842"/>
      <c r="J168" s="1843"/>
      <c r="K168" s="1847"/>
      <c r="L168" s="1848"/>
      <c r="M168" s="1193"/>
    </row>
    <row r="169" spans="1:13" ht="11.25">
      <c r="A169" s="11"/>
      <c r="B169" s="374">
        <v>50</v>
      </c>
      <c r="C169" s="1194" t="s">
        <v>259</v>
      </c>
      <c r="D169" s="1845" t="s">
        <v>260</v>
      </c>
      <c r="E169" s="1846"/>
      <c r="F169" s="1197"/>
      <c r="G169" s="1198"/>
      <c r="H169" s="272">
        <f>'[1]Adm'!H169+'[1]Shend'!H169+'[1]Social'!H169+'[1]Adm.Ars'!H169+'[1]Buxhet'!H169+'[1]Fillor'!H169+'[1]Kadastro'!H169+'[1]Kryetari'!H169+'[1]Gjimnazi'!H169+'[1]Zjarrefikset'!H169+'[1]Sherb.Publike'!H169+'[1]Parashkollor'!H169+'[1]Adm.Shen'!H169+'[1]Komunitete'!H169</f>
        <v>0</v>
      </c>
      <c r="I169" s="1847"/>
      <c r="J169" s="1848"/>
      <c r="K169" s="1847"/>
      <c r="L169" s="1848"/>
      <c r="M169" s="1193"/>
    </row>
    <row r="170" spans="1:13" ht="11.25">
      <c r="A170" s="11"/>
      <c r="B170" s="374">
        <v>51</v>
      </c>
      <c r="C170" s="1194" t="s">
        <v>263</v>
      </c>
      <c r="D170" s="1845" t="s">
        <v>261</v>
      </c>
      <c r="E170" s="1846"/>
      <c r="F170" s="1197"/>
      <c r="G170" s="1198"/>
      <c r="H170" s="272">
        <f>'[1]Adm'!H170+'[1]Shend'!H170+'[1]Social'!H170+'[1]Adm.Ars'!H170+'[1]Buxhet'!H170+'[1]Fillor'!H170+'[1]Kadastro'!H170+'[1]Kryetari'!H170+'[1]Gjimnazi'!H170+'[1]Zjarrefikset'!H170+'[1]Sherb.Publike'!H170+'[1]Parashkollor'!H170+'[1]Adm.Shen'!H170+'[1]Komunitete'!H170</f>
        <v>0</v>
      </c>
      <c r="I170" s="1842"/>
      <c r="J170" s="1843"/>
      <c r="K170" s="1847"/>
      <c r="L170" s="1848"/>
      <c r="M170" s="1193"/>
    </row>
    <row r="171" spans="1:13" ht="11.25">
      <c r="A171" s="11"/>
      <c r="B171" s="357"/>
      <c r="C171" s="358"/>
      <c r="D171" s="359"/>
      <c r="E171" s="360"/>
      <c r="F171" s="361"/>
      <c r="G171" s="362"/>
      <c r="H171" s="362"/>
      <c r="I171" s="1280"/>
      <c r="J171" s="1281"/>
      <c r="K171" s="1280"/>
      <c r="L171" s="1281"/>
      <c r="M171" s="1199"/>
    </row>
    <row r="172" spans="1:14" s="1203" customFormat="1" ht="13.5" customHeight="1">
      <c r="A172" s="1200"/>
      <c r="B172" s="364">
        <v>52</v>
      </c>
      <c r="C172" s="365" t="s">
        <v>61</v>
      </c>
      <c r="D172" s="1284" t="s">
        <v>88</v>
      </c>
      <c r="E172" s="1285"/>
      <c r="F172" s="366"/>
      <c r="G172" s="288">
        <f>SUM(G173:G193)</f>
        <v>0</v>
      </c>
      <c r="H172" s="581">
        <f>SUM(H173:H193)</f>
        <v>223968</v>
      </c>
      <c r="I172" s="1459">
        <f>SUM(I173:I193)</f>
        <v>0</v>
      </c>
      <c r="J172" s="1460"/>
      <c r="K172" s="1459">
        <f>SUM(K173:K193)</f>
        <v>0</v>
      </c>
      <c r="L172" s="1460"/>
      <c r="M172" s="1201"/>
      <c r="N172" s="1202"/>
    </row>
    <row r="173" spans="1:14" s="326" customFormat="1" ht="13.5" customHeight="1">
      <c r="A173" s="62"/>
      <c r="B173" s="368">
        <v>53</v>
      </c>
      <c r="C173" s="328" t="s">
        <v>484</v>
      </c>
      <c r="D173" s="1273" t="s">
        <v>112</v>
      </c>
      <c r="E173" s="1249"/>
      <c r="F173" s="370"/>
      <c r="G173" s="371"/>
      <c r="H173" s="272">
        <f>'[1]Adm'!H173+'[1]Shend'!H173+'[1]Social'!H173+'[1]Adm.Ars'!H173+'[1]Buxhet'!H173+'[1]Fillor'!H173+'[1]Kadastro'!H173+'[1]Kryetari'!H173+'[1]Gjimnazi'!H173+'[1]Zjarrefikset'!H173+'[1]Sherb.Publike'!H173+'[1]Parashkollor'!H173+'[1]Adm.Shen'!H173+'[1]Komunitete'!H173</f>
        <v>47103</v>
      </c>
      <c r="I173" s="1461"/>
      <c r="J173" s="1462"/>
      <c r="K173" s="1276"/>
      <c r="L173" s="1277"/>
      <c r="M173" s="324"/>
      <c r="N173" s="325"/>
    </row>
    <row r="174" spans="1:14" s="326" customFormat="1" ht="13.5" customHeight="1">
      <c r="A174" s="62"/>
      <c r="B174" s="368">
        <v>54</v>
      </c>
      <c r="C174" s="328" t="s">
        <v>485</v>
      </c>
      <c r="D174" s="1273" t="s">
        <v>486</v>
      </c>
      <c r="E174" s="1249"/>
      <c r="F174" s="370"/>
      <c r="G174" s="371"/>
      <c r="H174" s="272">
        <f>'[1]Adm'!H174+'[1]Shend'!H174+'[1]Social'!H174+'[1]Adm.Ars'!H174+'[1]Buxhet'!H174+'[1]Fillor'!H174+'[1]Kadastro'!H174+'[1]Kryetari'!H174+'[1]Gjimnazi'!H174+'[1]Zjarrefikset'!H174+'[1]Sherb.Publike'!H174+'[1]Parashkollor'!H174+'[1]Adm.Shen'!H174+'[1]Komunitete'!H174</f>
        <v>15000</v>
      </c>
      <c r="I174" s="1461"/>
      <c r="J174" s="1462"/>
      <c r="K174" s="1276"/>
      <c r="L174" s="1277"/>
      <c r="M174" s="324"/>
      <c r="N174" s="325"/>
    </row>
    <row r="175" spans="1:14" s="326" customFormat="1" ht="13.5" customHeight="1">
      <c r="A175" s="62"/>
      <c r="B175" s="368">
        <v>55</v>
      </c>
      <c r="C175" s="328" t="s">
        <v>487</v>
      </c>
      <c r="D175" s="1273" t="s">
        <v>302</v>
      </c>
      <c r="E175" s="1249"/>
      <c r="F175" s="370"/>
      <c r="G175" s="371"/>
      <c r="H175" s="272">
        <f>'[1]Adm'!H175+'[1]Shend'!H175+'[1]Social'!H175+'[1]Adm.Ars'!H175+'[1]Buxhet'!H175+'[1]Fillor'!H175+'[1]Kadastro'!H175+'[1]Kryetari'!H175+'[1]Gjimnazi'!H175+'[1]Zjarrefikset'!H175+'[1]Sherb.Publike'!H175+'[1]Parashkollor'!H175+'[1]Adm.Shen'!H175+'[1]Komunitete'!H175</f>
        <v>15000</v>
      </c>
      <c r="I175" s="1461"/>
      <c r="J175" s="1462"/>
      <c r="K175" s="1276"/>
      <c r="L175" s="1277"/>
      <c r="M175" s="324"/>
      <c r="N175" s="325"/>
    </row>
    <row r="176" spans="1:14" s="326" customFormat="1" ht="13.5" customHeight="1">
      <c r="A176" s="62"/>
      <c r="B176" s="368">
        <v>56</v>
      </c>
      <c r="C176" s="328" t="s">
        <v>121</v>
      </c>
      <c r="D176" s="1249" t="s">
        <v>264</v>
      </c>
      <c r="E176" s="1250"/>
      <c r="F176" s="370"/>
      <c r="G176" s="371"/>
      <c r="H176" s="272">
        <f>'[1]Adm'!H176+'[1]Shend'!H176+'[1]Social'!H176+'[1]Adm.Ars'!H176+'[1]Buxhet'!H176+'[1]Fillor'!H176+'[1]Kadastro'!H176+'[1]Kryetari'!H176+'[1]Gjimnazi'!H176+'[1]Zjarrefikset'!H176+'[1]Sherb.Publike'!H176+'[1]Parashkollor'!H176+'[1]Adm.Shen'!H176+'[1]Komunitete'!H176</f>
        <v>3000</v>
      </c>
      <c r="I176" s="1463"/>
      <c r="J176" s="1464"/>
      <c r="K176" s="1253"/>
      <c r="L176" s="1254"/>
      <c r="M176" s="324"/>
      <c r="N176" s="325"/>
    </row>
    <row r="177" spans="1:14" s="326" customFormat="1" ht="13.5" customHeight="1">
      <c r="A177" s="62"/>
      <c r="B177" s="368">
        <v>57</v>
      </c>
      <c r="C177" s="328" t="s">
        <v>265</v>
      </c>
      <c r="D177" s="369" t="s">
        <v>266</v>
      </c>
      <c r="E177" s="373"/>
      <c r="F177" s="370"/>
      <c r="G177" s="371"/>
      <c r="H177" s="272">
        <f>'[1]Adm'!H177+'[1]Shend'!H177+'[1]Social'!H177+'[1]Adm.Ars'!H177+'[1]Buxhet'!H177+'[1]Fillor'!H177+'[1]Kadastro'!H177+'[1]Kryetari'!H177+'[1]Gjimnazi'!H177+'[1]Zjarrefikset'!H177+'[1]Sherb.Publike'!H177+'[1]Parashkollor'!H177+'[1]Adm.Shen'!H177+'[1]Komunitete'!H177</f>
        <v>1000</v>
      </c>
      <c r="I177" s="1463"/>
      <c r="J177" s="1464"/>
      <c r="K177" s="1253"/>
      <c r="L177" s="1254"/>
      <c r="M177" s="324"/>
      <c r="N177" s="325"/>
    </row>
    <row r="178" spans="1:14" s="326" customFormat="1" ht="13.5" customHeight="1">
      <c r="A178" s="62"/>
      <c r="B178" s="368">
        <v>58</v>
      </c>
      <c r="C178" s="328" t="s">
        <v>267</v>
      </c>
      <c r="D178" s="369" t="s">
        <v>268</v>
      </c>
      <c r="E178" s="373"/>
      <c r="F178" s="370"/>
      <c r="G178" s="371"/>
      <c r="H178" s="272">
        <f>'[1]Adm'!H178+'[1]Shend'!H178+'[1]Social'!H178+'[1]Adm.Ars'!H178+'[1]Buxhet'!H178+'[1]Fillor'!H178+'[1]Kadastro'!H178+'[1]Kryetari'!H178+'[1]Gjimnazi'!H178+'[1]Zjarrefikset'!H178+'[1]Sherb.Publike'!H178+'[1]Parashkollor'!H178+'[1]Adm.Shen'!H178+'[1]Komunitete'!H178</f>
        <v>2000</v>
      </c>
      <c r="I178" s="1463"/>
      <c r="J178" s="1464"/>
      <c r="K178" s="1253"/>
      <c r="L178" s="1254"/>
      <c r="M178" s="324"/>
      <c r="N178" s="325"/>
    </row>
    <row r="179" spans="1:14" s="326" customFormat="1" ht="13.5" customHeight="1">
      <c r="A179" s="62"/>
      <c r="B179" s="368">
        <v>59</v>
      </c>
      <c r="C179" s="328" t="s">
        <v>102</v>
      </c>
      <c r="D179" s="1249" t="s">
        <v>269</v>
      </c>
      <c r="E179" s="1250"/>
      <c r="F179" s="370"/>
      <c r="G179" s="371"/>
      <c r="H179" s="272">
        <f>'[1]Adm'!H179+'[1]Shend'!H179+'[1]Social'!H179+'[1]Adm.Ars'!H179+'[1]Buxhet'!H179+'[1]Fillor'!H179+'[1]Kadastro'!H179+'[1]Kryetari'!H179+'[1]Gjimnazi'!H179+'[1]Zjarrefikset'!H179+'[1]Sherb.Publike'!H179+'[1]Parashkollor'!H179+'[1]Adm.Shen'!H179+'[1]Komunitete'!H179</f>
        <v>15600</v>
      </c>
      <c r="I179" s="1463"/>
      <c r="J179" s="1464"/>
      <c r="K179" s="1253"/>
      <c r="L179" s="1254"/>
      <c r="M179" s="324"/>
      <c r="N179" s="325"/>
    </row>
    <row r="180" spans="1:14" s="326" customFormat="1" ht="13.5" customHeight="1">
      <c r="A180" s="62"/>
      <c r="B180" s="368">
        <v>60</v>
      </c>
      <c r="C180" s="328" t="s">
        <v>101</v>
      </c>
      <c r="D180" s="1249" t="s">
        <v>115</v>
      </c>
      <c r="E180" s="1250"/>
      <c r="F180" s="370"/>
      <c r="G180" s="371"/>
      <c r="H180" s="272">
        <f>'[1]Adm'!H180+'[1]Shend'!H180+'[1]Social'!H180+'[1]Adm.Ars'!H180+'[1]Buxhet'!H180+'[1]Fillor'!H180+'[1]Kadastro'!H180+'[1]Kryetari'!H180+'[1]Gjimnazi'!H180+'[1]Zjarrefikset'!H180+'[1]Sherb.Publike'!H180+'[1]Parashkollor'!H180+'[1]Adm.Shen'!H180+'[1]Komunitete'!H180</f>
        <v>10500</v>
      </c>
      <c r="I180" s="1463"/>
      <c r="J180" s="1464"/>
      <c r="K180" s="1253"/>
      <c r="L180" s="1254"/>
      <c r="M180" s="324"/>
      <c r="N180" s="325"/>
    </row>
    <row r="181" spans="1:14" s="326" customFormat="1" ht="13.5" customHeight="1">
      <c r="A181" s="62"/>
      <c r="B181" s="368">
        <v>61</v>
      </c>
      <c r="C181" s="328" t="s">
        <v>103</v>
      </c>
      <c r="D181" s="1249" t="s">
        <v>116</v>
      </c>
      <c r="E181" s="1250"/>
      <c r="F181" s="370"/>
      <c r="G181" s="371"/>
      <c r="H181" s="272">
        <f>'[1]Adm'!H181+'[1]Shend'!H181+'[1]Social'!H181+'[1]Adm.Ars'!H181+'[1]Buxhet'!H181+'[1]Fillor'!H181+'[1]Kadastro'!H181+'[1]Kryetari'!H181+'[1]Gjimnazi'!H181+'[1]Zjarrefikset'!H181+'[1]Sherb.Publike'!H181+'[1]Parashkollor'!H181+'[1]Adm.Shen'!H181+'[1]Komunitete'!H181</f>
        <v>10765</v>
      </c>
      <c r="I181" s="1463"/>
      <c r="J181" s="1464"/>
      <c r="K181" s="1253"/>
      <c r="L181" s="1254"/>
      <c r="M181" s="324"/>
      <c r="N181" s="325"/>
    </row>
    <row r="182" spans="1:14" s="326" customFormat="1" ht="13.5" customHeight="1">
      <c r="A182" s="62"/>
      <c r="B182" s="368">
        <v>62</v>
      </c>
      <c r="C182" s="328" t="s">
        <v>488</v>
      </c>
      <c r="D182" s="1249" t="s">
        <v>117</v>
      </c>
      <c r="E182" s="1250"/>
      <c r="F182" s="370"/>
      <c r="G182" s="371"/>
      <c r="H182" s="272">
        <f>'[1]Adm'!H182+'[1]Shend'!H182+'[1]Social'!H182+'[1]Adm.Ars'!H182+'[1]Buxhet'!H182+'[1]Fillor'!H182+'[1]Kadastro'!H182+'[1]Kryetari'!H182+'[1]Gjimnazi'!H182+'[1]Zjarrefikset'!H182+'[1]Sherb.Publike'!H182+'[1]Parashkollor'!H182+'[1]Adm.Shen'!H182+'[1]Komunitete'!H182</f>
        <v>21250</v>
      </c>
      <c r="I182" s="1463"/>
      <c r="J182" s="1464"/>
      <c r="K182" s="1253"/>
      <c r="L182" s="1254"/>
      <c r="M182" s="324"/>
      <c r="N182" s="325"/>
    </row>
    <row r="183" spans="1:14" s="326" customFormat="1" ht="13.5" customHeight="1">
      <c r="A183" s="62"/>
      <c r="B183" s="368">
        <v>63</v>
      </c>
      <c r="C183" s="328" t="s">
        <v>105</v>
      </c>
      <c r="D183" s="1249" t="s">
        <v>118</v>
      </c>
      <c r="E183" s="1250"/>
      <c r="F183" s="370"/>
      <c r="G183" s="371"/>
      <c r="H183" s="272">
        <f>'[1]Adm'!H183+'[1]Shend'!H183+'[1]Social'!H183+'[1]Adm.Ars'!H183+'[1]Buxhet'!H183+'[1]Fillor'!H183+'[1]Kadastro'!H183+'[1]Kryetari'!H183+'[1]Gjimnazi'!H183+'[1]Zjarrefikset'!H183+'[1]Sherb.Publike'!H183+'[1]Parashkollor'!H183+'[1]Adm.Shen'!H183+'[1]Komunitete'!H183</f>
        <v>5000</v>
      </c>
      <c r="I183" s="1463"/>
      <c r="J183" s="1464"/>
      <c r="K183" s="1253"/>
      <c r="L183" s="1254"/>
      <c r="M183" s="324"/>
      <c r="N183" s="325"/>
    </row>
    <row r="184" spans="1:14" s="326" customFormat="1" ht="13.5" customHeight="1">
      <c r="A184" s="62"/>
      <c r="B184" s="368">
        <v>64</v>
      </c>
      <c r="C184" s="328" t="s">
        <v>270</v>
      </c>
      <c r="D184" s="1249" t="s">
        <v>271</v>
      </c>
      <c r="E184" s="1270"/>
      <c r="F184" s="370"/>
      <c r="G184" s="371"/>
      <c r="H184" s="272">
        <f>'[1]Adm'!H184+'[1]Shend'!H184+'[1]Social'!H184+'[1]Adm.Ars'!H184+'[1]Buxhet'!H184+'[1]Fillor'!H184+'[1]Kadastro'!H184+'[1]Kryetari'!H184+'[1]Gjimnazi'!H184+'[1]Zjarrefikset'!H184+'[1]Sherb.Publike'!H184+'[1]Parashkollor'!H184+'[1]Adm.Shen'!H184+'[1]Komunitete'!H184</f>
        <v>10000</v>
      </c>
      <c r="I184" s="1463"/>
      <c r="J184" s="1464"/>
      <c r="K184" s="1253"/>
      <c r="L184" s="1254"/>
      <c r="M184" s="324"/>
      <c r="N184" s="325"/>
    </row>
    <row r="185" spans="1:14" s="326" customFormat="1" ht="13.5" customHeight="1">
      <c r="A185" s="62"/>
      <c r="B185" s="368">
        <v>65</v>
      </c>
      <c r="C185" s="328" t="s">
        <v>272</v>
      </c>
      <c r="D185" s="1249" t="s">
        <v>273</v>
      </c>
      <c r="E185" s="1270"/>
      <c r="F185" s="370"/>
      <c r="G185" s="371"/>
      <c r="H185" s="272">
        <f>'[1]Adm'!H185+'[1]Shend'!H185+'[1]Social'!H185+'[1]Adm.Ars'!H185+'[1]Buxhet'!H185+'[1]Fillor'!H185+'[1]Kadastro'!H185+'[1]Kryetari'!H185+'[1]Gjimnazi'!H185+'[1]Zjarrefikset'!H185+'[1]Sherb.Publike'!H185+'[1]Parashkollor'!H185+'[1]Adm.Shen'!H185+'[1]Komunitete'!H185</f>
        <v>6000</v>
      </c>
      <c r="I185" s="1463"/>
      <c r="J185" s="1464"/>
      <c r="K185" s="1253"/>
      <c r="L185" s="1254"/>
      <c r="M185" s="324"/>
      <c r="N185" s="325"/>
    </row>
    <row r="186" spans="1:14" s="326" customFormat="1" ht="13.5" customHeight="1">
      <c r="A186" s="62"/>
      <c r="B186" s="368">
        <v>66</v>
      </c>
      <c r="C186" s="328" t="s">
        <v>106</v>
      </c>
      <c r="D186" s="1249" t="s">
        <v>119</v>
      </c>
      <c r="E186" s="1250"/>
      <c r="F186" s="370"/>
      <c r="G186" s="371"/>
      <c r="H186" s="272">
        <f>'[1]Adm'!H186+'[1]Shend'!H186+'[1]Social'!H186+'[1]Adm.Ars'!H186+'[1]Buxhet'!H186+'[1]Fillor'!H186+'[1]Kadastro'!H186+'[1]Kryetari'!H186+'[1]Gjimnazi'!H186+'[1]Zjarrefikset'!H186+'[1]Sherb.Publike'!H186+'[1]Parashkollor'!H186+'[1]Adm.Shen'!H186+'[1]Komunitete'!H186</f>
        <v>0</v>
      </c>
      <c r="I186" s="1463"/>
      <c r="J186" s="1464"/>
      <c r="K186" s="1253"/>
      <c r="L186" s="1254"/>
      <c r="M186" s="324"/>
      <c r="N186" s="325"/>
    </row>
    <row r="187" spans="1:14" s="326" customFormat="1" ht="13.5" customHeight="1">
      <c r="A187" s="62"/>
      <c r="B187" s="368">
        <v>67</v>
      </c>
      <c r="C187" s="328" t="s">
        <v>107</v>
      </c>
      <c r="D187" s="1249" t="s">
        <v>274</v>
      </c>
      <c r="E187" s="1250"/>
      <c r="F187" s="370"/>
      <c r="G187" s="371"/>
      <c r="H187" s="272">
        <f>'[1]Adm'!H187+'[1]Shend'!H187+'[1]Social'!H187+'[1]Adm.Ars'!H187+'[1]Buxhet'!H187+'[1]Fillor'!H187+'[1]Kadastro'!H187+'[1]Kryetari'!H187+'[1]Gjimnazi'!H187+'[1]Zjarrefikset'!H187+'[1]Sherb.Publike'!H187+'[1]Parashkollor'!H187+'[1]Adm.Shen'!H187+'[1]Komunitete'!H187</f>
        <v>10000</v>
      </c>
      <c r="I187" s="1463"/>
      <c r="J187" s="1464"/>
      <c r="K187" s="1253"/>
      <c r="L187" s="1254"/>
      <c r="M187" s="324"/>
      <c r="N187" s="325"/>
    </row>
    <row r="188" spans="1:14" s="326" customFormat="1" ht="13.5" customHeight="1">
      <c r="A188" s="62"/>
      <c r="B188" s="374">
        <v>68</v>
      </c>
      <c r="C188" s="328" t="s">
        <v>108</v>
      </c>
      <c r="D188" s="1249" t="s">
        <v>303</v>
      </c>
      <c r="E188" s="1250"/>
      <c r="F188" s="370"/>
      <c r="G188" s="371"/>
      <c r="H188" s="272">
        <f>'[1]Adm'!H188+'[1]Shend'!H188+'[1]Social'!H188+'[1]Adm.Ars'!H188+'[1]Buxhet'!H188+'[1]Fillor'!H188+'[1]Kadastro'!H188+'[1]Kryetari'!H188+'[1]Gjimnazi'!H188+'[1]Zjarrefikset'!H188+'[1]Sherb.Publike'!H188+'[1]Parashkollor'!H188+'[1]Adm.Shen'!H188+'[1]Komunitete'!H188</f>
        <v>15000</v>
      </c>
      <c r="I188" s="1463"/>
      <c r="J188" s="1464"/>
      <c r="K188" s="1253"/>
      <c r="L188" s="1254"/>
      <c r="M188" s="324"/>
      <c r="N188" s="325"/>
    </row>
    <row r="189" spans="1:14" s="326" customFormat="1" ht="13.5" customHeight="1">
      <c r="A189" s="62"/>
      <c r="B189" s="374">
        <v>69</v>
      </c>
      <c r="C189" s="328" t="s">
        <v>109</v>
      </c>
      <c r="D189" s="1249" t="s">
        <v>120</v>
      </c>
      <c r="E189" s="1250"/>
      <c r="F189" s="370"/>
      <c r="G189" s="371"/>
      <c r="H189" s="272">
        <f>'[1]Adm'!H189+'[1]Shend'!H189+'[1]Social'!H189+'[1]Adm.Ars'!H189+'[1]Buxhet'!H189+'[1]Fillor'!H189+'[1]Kadastro'!H189+'[1]Kryetari'!H189+'[1]Gjimnazi'!H189+'[1]Zjarrefikset'!H189+'[1]Sherb.Publike'!H189+'[1]Parashkollor'!H189+'[1]Adm.Shen'!H189+'[1]Komunitete'!H189</f>
        <v>26750</v>
      </c>
      <c r="I189" s="1463"/>
      <c r="J189" s="1464"/>
      <c r="K189" s="1253"/>
      <c r="L189" s="1254"/>
      <c r="M189" s="324"/>
      <c r="N189" s="325"/>
    </row>
    <row r="190" spans="1:14" s="326" customFormat="1" ht="13.5" customHeight="1">
      <c r="A190" s="62"/>
      <c r="B190" s="374">
        <v>70</v>
      </c>
      <c r="C190" s="328" t="s">
        <v>110</v>
      </c>
      <c r="D190" s="1249" t="s">
        <v>276</v>
      </c>
      <c r="E190" s="1270"/>
      <c r="F190" s="370"/>
      <c r="G190" s="371"/>
      <c r="H190" s="272">
        <f>'[1]Adm'!H190+'[1]Shend'!H190+'[1]Social'!H190+'[1]Adm.Ars'!H190+'[1]Buxhet'!H190+'[1]Fillor'!H190+'[1]Kadastro'!H190+'[1]Kryetari'!H190+'[1]Gjimnazi'!H190+'[1]Zjarrefikset'!H190+'[1]Sherb.Publike'!H190+'[1]Parashkollor'!H190+'[1]Adm.Shen'!H190+'[1]Komunitete'!H190</f>
        <v>10000</v>
      </c>
      <c r="I190" s="1463"/>
      <c r="J190" s="1464"/>
      <c r="K190" s="1253"/>
      <c r="L190" s="1254"/>
      <c r="M190" s="324"/>
      <c r="N190" s="325"/>
    </row>
    <row r="191" spans="1:14" s="326" customFormat="1" ht="13.5" customHeight="1">
      <c r="A191" s="62"/>
      <c r="B191" s="374">
        <v>71</v>
      </c>
      <c r="C191" s="328" t="s">
        <v>111</v>
      </c>
      <c r="D191" s="1249" t="s">
        <v>277</v>
      </c>
      <c r="E191" s="1270"/>
      <c r="F191" s="370"/>
      <c r="G191" s="371"/>
      <c r="H191" s="272">
        <f>'[1]Adm'!H191+'[1]Shend'!H191+'[1]Social'!H191+'[1]Adm.Ars'!H191+'[1]Buxhet'!H191+'[1]Fillor'!H191+'[1]Kadastro'!H191+'[1]Kryetari'!H191+'[1]Gjimnazi'!H191+'[1]Zjarrefikset'!H191+'[1]Sherb.Publike'!H191+'[1]Parashkollor'!H191+'[1]Adm.Shen'!H191+'[1]Komunitete'!H191</f>
        <v>0</v>
      </c>
      <c r="I191" s="1463"/>
      <c r="J191" s="1464"/>
      <c r="K191" s="1253"/>
      <c r="L191" s="1254"/>
      <c r="M191" s="324"/>
      <c r="N191" s="325"/>
    </row>
    <row r="192" spans="1:14" s="326" customFormat="1" ht="13.5" customHeight="1">
      <c r="A192" s="62"/>
      <c r="B192" s="374">
        <v>72</v>
      </c>
      <c r="C192" s="328" t="s">
        <v>278</v>
      </c>
      <c r="D192" s="1249" t="s">
        <v>279</v>
      </c>
      <c r="E192" s="1250"/>
      <c r="F192" s="370"/>
      <c r="G192" s="371"/>
      <c r="H192" s="272">
        <f>'[1]Adm'!H192+'[1]Shend'!H192+'[1]Social'!H192+'[1]Adm.Ars'!H192+'[1]Buxhet'!H192+'[1]Fillor'!H192+'[1]Kadastro'!H192+'[1]Kryetari'!H192+'[1]Gjimnazi'!H192+'[1]Zjarrefikset'!H192+'[1]Sherb.Publike'!H192+'[1]Parashkollor'!H192+'[1]Adm.Shen'!H192+'[1]Komunitete'!H192</f>
        <v>0</v>
      </c>
      <c r="I192" s="1463"/>
      <c r="J192" s="1464"/>
      <c r="K192" s="1253"/>
      <c r="L192" s="1254"/>
      <c r="M192" s="324"/>
      <c r="N192" s="325"/>
    </row>
    <row r="193" spans="1:14" s="326" customFormat="1" ht="13.5" customHeight="1" thickBot="1">
      <c r="A193" s="62"/>
      <c r="B193" s="374">
        <v>73</v>
      </c>
      <c r="C193" s="328" t="s">
        <v>286</v>
      </c>
      <c r="D193" s="1249" t="s">
        <v>280</v>
      </c>
      <c r="E193" s="1250"/>
      <c r="F193" s="375"/>
      <c r="G193" s="376"/>
      <c r="H193" s="272">
        <f>'[1]Adm'!H193+'[1]Shend'!H193+'[1]Social'!H193+'[1]Adm.Ars'!H193+'[1]Buxhet'!H193+'[1]Fillor'!H193+'[1]Kadastro'!H193+'[1]Kryetari'!H193+'[1]Gjimnazi'!H193+'[1]Zjarrefikset'!H193+'[1]Sherb.Publike'!H193+'[1]Parashkollor'!H193+'[1]Adm.Shen'!H193+'[1]Komunitete'!H193</f>
        <v>0</v>
      </c>
      <c r="I193" s="1465"/>
      <c r="J193" s="1466"/>
      <c r="K193" s="1257"/>
      <c r="L193" s="1258"/>
      <c r="M193" s="324"/>
      <c r="N193" s="325"/>
    </row>
    <row r="194" spans="1:14" ht="12.75" customHeight="1">
      <c r="A194" s="3"/>
      <c r="B194" s="1855" t="s">
        <v>80</v>
      </c>
      <c r="C194" s="1855"/>
      <c r="D194" s="1855"/>
      <c r="E194" s="1855"/>
      <c r="F194" s="1855"/>
      <c r="G194" s="1855"/>
      <c r="H194" s="1855"/>
      <c r="I194" s="1855"/>
      <c r="J194" s="1855"/>
      <c r="K194" s="1855"/>
      <c r="L194" s="1855"/>
      <c r="M194" s="1856"/>
      <c r="N194" s="4"/>
    </row>
    <row r="195" spans="1:14" ht="12.75" customHeight="1">
      <c r="A195" s="5"/>
      <c r="B195" s="1855" t="s">
        <v>79</v>
      </c>
      <c r="C195" s="1855"/>
      <c r="D195" s="1855"/>
      <c r="E195" s="1855"/>
      <c r="F195" s="1855"/>
      <c r="G195" s="1855"/>
      <c r="H195" s="1855"/>
      <c r="I195" s="1855"/>
      <c r="J195" s="1855"/>
      <c r="K195" s="1855"/>
      <c r="L195" s="1855"/>
      <c r="M195" s="1856"/>
      <c r="N195" s="4"/>
    </row>
    <row r="196" spans="1:14" ht="12.75" customHeight="1">
      <c r="A196" s="5"/>
      <c r="B196" s="1855" t="s">
        <v>62</v>
      </c>
      <c r="C196" s="1855"/>
      <c r="D196" s="1855"/>
      <c r="E196" s="1855"/>
      <c r="F196" s="1855"/>
      <c r="G196" s="1855"/>
      <c r="H196" s="1855"/>
      <c r="I196" s="1855"/>
      <c r="J196" s="1855"/>
      <c r="K196" s="1855"/>
      <c r="L196" s="1855"/>
      <c r="M196" s="1856"/>
      <c r="N196" s="4"/>
    </row>
    <row r="197" spans="1:13" ht="12" thickBot="1">
      <c r="A197" s="11"/>
      <c r="B197" s="1204"/>
      <c r="C197" s="1163"/>
      <c r="D197" s="1163"/>
      <c r="E197" s="1163"/>
      <c r="F197" s="1163"/>
      <c r="G197" s="1163"/>
      <c r="H197" s="1163"/>
      <c r="I197" s="1163"/>
      <c r="J197" s="1163"/>
      <c r="K197" s="1163"/>
      <c r="L197" s="1163"/>
      <c r="M197" s="1193"/>
    </row>
    <row r="198" spans="1:13" ht="12" thickBot="1">
      <c r="A198" s="11"/>
      <c r="B198" s="1849" t="s">
        <v>91</v>
      </c>
      <c r="C198" s="1850"/>
      <c r="D198" s="1427" t="s">
        <v>63</v>
      </c>
      <c r="E198" s="1428"/>
      <c r="F198" s="1205" t="s">
        <v>64</v>
      </c>
      <c r="G198" s="1849" t="s">
        <v>65</v>
      </c>
      <c r="H198" s="1850"/>
      <c r="I198" s="1205" t="s">
        <v>64</v>
      </c>
      <c r="J198" s="683" t="s">
        <v>66</v>
      </c>
      <c r="K198" s="1427" t="s">
        <v>67</v>
      </c>
      <c r="L198" s="1428"/>
      <c r="M198" s="1193"/>
    </row>
    <row r="199" spans="1:13" ht="11.25">
      <c r="A199" s="11"/>
      <c r="B199" s="1851"/>
      <c r="C199" s="1852"/>
      <c r="D199" s="1206"/>
      <c r="E199" s="1207"/>
      <c r="F199" s="1208"/>
      <c r="G199" s="1851"/>
      <c r="H199" s="1852"/>
      <c r="I199" s="1208"/>
      <c r="J199" s="1206"/>
      <c r="K199" s="1206"/>
      <c r="L199" s="1207"/>
      <c r="M199" s="1193"/>
    </row>
    <row r="200" spans="1:13" ht="12" thickBot="1">
      <c r="A200" s="11"/>
      <c r="B200" s="1853"/>
      <c r="C200" s="1854"/>
      <c r="D200" s="1209"/>
      <c r="E200" s="1210"/>
      <c r="F200" s="1211"/>
      <c r="G200" s="1853"/>
      <c r="H200" s="1854"/>
      <c r="I200" s="1211"/>
      <c r="J200" s="1209"/>
      <c r="K200" s="1209"/>
      <c r="L200" s="1210"/>
      <c r="M200" s="1193"/>
    </row>
    <row r="201" spans="1:13" ht="12" thickBot="1">
      <c r="A201" s="170"/>
      <c r="B201" s="1212"/>
      <c r="C201" s="1213"/>
      <c r="D201" s="1213"/>
      <c r="E201" s="1213"/>
      <c r="F201" s="1213"/>
      <c r="G201" s="1213"/>
      <c r="H201" s="1213"/>
      <c r="I201" s="1213"/>
      <c r="J201" s="1213"/>
      <c r="K201" s="1213"/>
      <c r="L201" s="1213"/>
      <c r="M201" s="1210"/>
    </row>
    <row r="202" spans="2:13" ht="11.25">
      <c r="B202" s="326"/>
      <c r="C202" s="326"/>
      <c r="D202" s="326"/>
      <c r="E202" s="326"/>
      <c r="F202" s="326"/>
      <c r="G202" s="326"/>
      <c r="H202" s="326"/>
      <c r="I202" s="326"/>
      <c r="J202" s="326"/>
      <c r="K202" s="326"/>
      <c r="L202" s="326"/>
      <c r="M202" s="326"/>
    </row>
    <row r="203" spans="2:13" ht="11.25">
      <c r="B203" s="326"/>
      <c r="C203" s="326"/>
      <c r="D203" s="326"/>
      <c r="E203" s="326"/>
      <c r="F203" s="326"/>
      <c r="G203" s="326"/>
      <c r="H203" s="326"/>
      <c r="I203" s="326"/>
      <c r="J203" s="326"/>
      <c r="K203" s="326"/>
      <c r="L203" s="326"/>
      <c r="M203" s="326"/>
    </row>
    <row r="204" spans="2:13" ht="11.25">
      <c r="B204" s="326"/>
      <c r="C204" s="326"/>
      <c r="D204" s="326"/>
      <c r="E204" s="326"/>
      <c r="F204" s="326"/>
      <c r="G204" s="326"/>
      <c r="H204" s="326"/>
      <c r="I204" s="326"/>
      <c r="J204" s="326"/>
      <c r="K204" s="326"/>
      <c r="L204" s="326"/>
      <c r="M204" s="326"/>
    </row>
    <row r="205" spans="2:13" ht="11.25">
      <c r="B205" s="326"/>
      <c r="C205" s="326"/>
      <c r="D205" s="326"/>
      <c r="E205" s="326"/>
      <c r="F205" s="326"/>
      <c r="G205" s="326"/>
      <c r="H205" s="326"/>
      <c r="I205" s="326"/>
      <c r="J205" s="326"/>
      <c r="K205" s="326"/>
      <c r="L205" s="326"/>
      <c r="M205" s="326"/>
    </row>
    <row r="206" spans="2:13" ht="11.25">
      <c r="B206" s="326"/>
      <c r="C206" s="326"/>
      <c r="D206" s="326"/>
      <c r="E206" s="326"/>
      <c r="F206" s="326"/>
      <c r="G206" s="326"/>
      <c r="H206" s="326"/>
      <c r="I206" s="326"/>
      <c r="J206" s="326"/>
      <c r="K206" s="326"/>
      <c r="L206" s="326"/>
      <c r="M206" s="326"/>
    </row>
    <row r="207" spans="2:13" ht="11.25">
      <c r="B207" s="326"/>
      <c r="C207" s="326"/>
      <c r="D207" s="326"/>
      <c r="E207" s="326"/>
      <c r="F207" s="326"/>
      <c r="G207" s="326"/>
      <c r="H207" s="326"/>
      <c r="I207" s="326"/>
      <c r="J207" s="326"/>
      <c r="K207" s="326"/>
      <c r="L207" s="326"/>
      <c r="M207" s="326"/>
    </row>
  </sheetData>
  <sheetProtection/>
  <mergeCells count="379">
    <mergeCell ref="B198:C200"/>
    <mergeCell ref="D198:E198"/>
    <mergeCell ref="G198:H200"/>
    <mergeCell ref="K198:L198"/>
    <mergeCell ref="D193:E193"/>
    <mergeCell ref="I193:J193"/>
    <mergeCell ref="K193:L193"/>
    <mergeCell ref="B194:M194"/>
    <mergeCell ref="B195:M195"/>
    <mergeCell ref="B196:M196"/>
    <mergeCell ref="D191:E191"/>
    <mergeCell ref="I191:J191"/>
    <mergeCell ref="K191:L191"/>
    <mergeCell ref="D192:E192"/>
    <mergeCell ref="I192:J192"/>
    <mergeCell ref="K192:L192"/>
    <mergeCell ref="D189:E189"/>
    <mergeCell ref="I189:J189"/>
    <mergeCell ref="K189:L189"/>
    <mergeCell ref="D190:E190"/>
    <mergeCell ref="I190:J190"/>
    <mergeCell ref="K190:L190"/>
    <mergeCell ref="D187:E187"/>
    <mergeCell ref="I187:J187"/>
    <mergeCell ref="K187:L187"/>
    <mergeCell ref="D188:E188"/>
    <mergeCell ref="I188:J188"/>
    <mergeCell ref="K188:L188"/>
    <mergeCell ref="D185:E185"/>
    <mergeCell ref="I185:J185"/>
    <mergeCell ref="K185:L185"/>
    <mergeCell ref="D186:E186"/>
    <mergeCell ref="I186:J186"/>
    <mergeCell ref="K186:L186"/>
    <mergeCell ref="D183:E183"/>
    <mergeCell ref="I183:J183"/>
    <mergeCell ref="K183:L183"/>
    <mergeCell ref="D184:E184"/>
    <mergeCell ref="I184:J184"/>
    <mergeCell ref="K184:L184"/>
    <mergeCell ref="D181:E181"/>
    <mergeCell ref="I181:J181"/>
    <mergeCell ref="K181:L181"/>
    <mergeCell ref="D182:E182"/>
    <mergeCell ref="I182:J182"/>
    <mergeCell ref="K182:L182"/>
    <mergeCell ref="K177:L177"/>
    <mergeCell ref="I178:J178"/>
    <mergeCell ref="K178:L178"/>
    <mergeCell ref="D180:E180"/>
    <mergeCell ref="I180:J180"/>
    <mergeCell ref="K180:L180"/>
    <mergeCell ref="D179:E179"/>
    <mergeCell ref="I179:J179"/>
    <mergeCell ref="K179:L179"/>
    <mergeCell ref="I177:J177"/>
    <mergeCell ref="D175:E175"/>
    <mergeCell ref="I175:J175"/>
    <mergeCell ref="K175:L175"/>
    <mergeCell ref="D176:E176"/>
    <mergeCell ref="I176:J176"/>
    <mergeCell ref="K176:L176"/>
    <mergeCell ref="D173:E173"/>
    <mergeCell ref="I173:J173"/>
    <mergeCell ref="K173:L173"/>
    <mergeCell ref="D174:E174"/>
    <mergeCell ref="I174:J174"/>
    <mergeCell ref="K174:L174"/>
    <mergeCell ref="D172:E172"/>
    <mergeCell ref="I172:J172"/>
    <mergeCell ref="K172:L172"/>
    <mergeCell ref="D170:E170"/>
    <mergeCell ref="I170:J170"/>
    <mergeCell ref="K170:L170"/>
    <mergeCell ref="I171:J171"/>
    <mergeCell ref="K171:L171"/>
    <mergeCell ref="D168:E168"/>
    <mergeCell ref="I168:J168"/>
    <mergeCell ref="K168:L168"/>
    <mergeCell ref="D169:E169"/>
    <mergeCell ref="I169:J169"/>
    <mergeCell ref="K169:L169"/>
    <mergeCell ref="D166:E166"/>
    <mergeCell ref="I166:J166"/>
    <mergeCell ref="K166:L166"/>
    <mergeCell ref="D167:E167"/>
    <mergeCell ref="I167:J167"/>
    <mergeCell ref="K167:L167"/>
    <mergeCell ref="I162:J162"/>
    <mergeCell ref="K162:L162"/>
    <mergeCell ref="D164:E164"/>
    <mergeCell ref="I164:J164"/>
    <mergeCell ref="K164:L164"/>
    <mergeCell ref="D165:E165"/>
    <mergeCell ref="I165:J165"/>
    <mergeCell ref="K165:L165"/>
    <mergeCell ref="I158:J158"/>
    <mergeCell ref="K158:L158"/>
    <mergeCell ref="I159:J159"/>
    <mergeCell ref="K159:L159"/>
    <mergeCell ref="D163:E163"/>
    <mergeCell ref="I163:J163"/>
    <mergeCell ref="K163:L163"/>
    <mergeCell ref="I161:J161"/>
    <mergeCell ref="K161:L161"/>
    <mergeCell ref="D162:E162"/>
    <mergeCell ref="I150:J150"/>
    <mergeCell ref="K150:L150"/>
    <mergeCell ref="I151:J151"/>
    <mergeCell ref="K151:L151"/>
    <mergeCell ref="I160:J160"/>
    <mergeCell ref="K160:L160"/>
    <mergeCell ref="I155:J155"/>
    <mergeCell ref="K155:L155"/>
    <mergeCell ref="I156:J156"/>
    <mergeCell ref="K156:L156"/>
    <mergeCell ref="I148:J148"/>
    <mergeCell ref="K148:L148"/>
    <mergeCell ref="I157:J157"/>
    <mergeCell ref="K157:L157"/>
    <mergeCell ref="I152:J152"/>
    <mergeCell ref="K152:L152"/>
    <mergeCell ref="I153:J153"/>
    <mergeCell ref="K153:L153"/>
    <mergeCell ref="I154:J154"/>
    <mergeCell ref="K154:L154"/>
    <mergeCell ref="I141:J141"/>
    <mergeCell ref="K141:L141"/>
    <mergeCell ref="I142:J142"/>
    <mergeCell ref="K142:L142"/>
    <mergeCell ref="I145:J145"/>
    <mergeCell ref="K145:L145"/>
    <mergeCell ref="I149:J149"/>
    <mergeCell ref="K149:L149"/>
    <mergeCell ref="I143:J143"/>
    <mergeCell ref="K143:L143"/>
    <mergeCell ref="I144:J144"/>
    <mergeCell ref="K144:L144"/>
    <mergeCell ref="I147:J147"/>
    <mergeCell ref="K147:L147"/>
    <mergeCell ref="I146:J146"/>
    <mergeCell ref="K146:L146"/>
    <mergeCell ref="D143:E143"/>
    <mergeCell ref="D138:E138"/>
    <mergeCell ref="I138:J138"/>
    <mergeCell ref="K138:L138"/>
    <mergeCell ref="D139:E139"/>
    <mergeCell ref="I139:J139"/>
    <mergeCell ref="K139:L139"/>
    <mergeCell ref="D140:E140"/>
    <mergeCell ref="I140:J140"/>
    <mergeCell ref="K140:L140"/>
    <mergeCell ref="D136:E136"/>
    <mergeCell ref="I136:J136"/>
    <mergeCell ref="K136:L136"/>
    <mergeCell ref="D137:E137"/>
    <mergeCell ref="I137:J137"/>
    <mergeCell ref="K137:L137"/>
    <mergeCell ref="D134:E134"/>
    <mergeCell ref="I134:J134"/>
    <mergeCell ref="K134:L134"/>
    <mergeCell ref="D135:E135"/>
    <mergeCell ref="I135:J135"/>
    <mergeCell ref="K135:L135"/>
    <mergeCell ref="D132:E132"/>
    <mergeCell ref="I132:J132"/>
    <mergeCell ref="K132:L132"/>
    <mergeCell ref="D133:E133"/>
    <mergeCell ref="I133:J133"/>
    <mergeCell ref="K133:L133"/>
    <mergeCell ref="D130:E130"/>
    <mergeCell ref="I130:J130"/>
    <mergeCell ref="K130:L130"/>
    <mergeCell ref="D131:E131"/>
    <mergeCell ref="I131:J131"/>
    <mergeCell ref="K131:L131"/>
    <mergeCell ref="D129:E129"/>
    <mergeCell ref="I129:J129"/>
    <mergeCell ref="K129:L129"/>
    <mergeCell ref="I125:J125"/>
    <mergeCell ref="K125:L125"/>
    <mergeCell ref="D128:E128"/>
    <mergeCell ref="I128:J128"/>
    <mergeCell ref="K128:L128"/>
    <mergeCell ref="D123:E123"/>
    <mergeCell ref="I123:J123"/>
    <mergeCell ref="K123:L123"/>
    <mergeCell ref="D124:E124"/>
    <mergeCell ref="I124:J124"/>
    <mergeCell ref="K124:L124"/>
    <mergeCell ref="D121:E121"/>
    <mergeCell ref="I121:J121"/>
    <mergeCell ref="K121:L121"/>
    <mergeCell ref="D122:E122"/>
    <mergeCell ref="I122:J122"/>
    <mergeCell ref="K122:L122"/>
    <mergeCell ref="D120:E120"/>
    <mergeCell ref="I120:J120"/>
    <mergeCell ref="K120:L120"/>
    <mergeCell ref="I118:J118"/>
    <mergeCell ref="K118:L118"/>
    <mergeCell ref="D119:E119"/>
    <mergeCell ref="I119:J119"/>
    <mergeCell ref="K119:L119"/>
    <mergeCell ref="D116:E116"/>
    <mergeCell ref="I116:J116"/>
    <mergeCell ref="K116:L116"/>
    <mergeCell ref="D117:E117"/>
    <mergeCell ref="I117:J117"/>
    <mergeCell ref="K117:L117"/>
    <mergeCell ref="D114:E114"/>
    <mergeCell ref="I114:J114"/>
    <mergeCell ref="K114:L114"/>
    <mergeCell ref="D115:E115"/>
    <mergeCell ref="I115:J115"/>
    <mergeCell ref="K115:L115"/>
    <mergeCell ref="D113:E113"/>
    <mergeCell ref="I113:J113"/>
    <mergeCell ref="K113:L113"/>
    <mergeCell ref="D111:E111"/>
    <mergeCell ref="I111:J111"/>
    <mergeCell ref="K111:L111"/>
    <mergeCell ref="I112:J112"/>
    <mergeCell ref="K112:L112"/>
    <mergeCell ref="D110:E110"/>
    <mergeCell ref="I110:J110"/>
    <mergeCell ref="K110:L110"/>
    <mergeCell ref="D108:E108"/>
    <mergeCell ref="I108:J108"/>
    <mergeCell ref="K108:L108"/>
    <mergeCell ref="I104:J104"/>
    <mergeCell ref="K104:L104"/>
    <mergeCell ref="I106:J106"/>
    <mergeCell ref="K106:L106"/>
    <mergeCell ref="K107:L107"/>
    <mergeCell ref="D109:E109"/>
    <mergeCell ref="I109:J109"/>
    <mergeCell ref="K109:L109"/>
    <mergeCell ref="I107:J107"/>
    <mergeCell ref="D106:E106"/>
    <mergeCell ref="K97:L97"/>
    <mergeCell ref="I98:J98"/>
    <mergeCell ref="K98:L98"/>
    <mergeCell ref="I99:J99"/>
    <mergeCell ref="K99:L99"/>
    <mergeCell ref="I100:J100"/>
    <mergeCell ref="K100:L100"/>
    <mergeCell ref="I102:J102"/>
    <mergeCell ref="K102:L102"/>
    <mergeCell ref="K94:L94"/>
    <mergeCell ref="I95:J95"/>
    <mergeCell ref="K95:L95"/>
    <mergeCell ref="I94:J94"/>
    <mergeCell ref="I105:J105"/>
    <mergeCell ref="K105:L105"/>
    <mergeCell ref="I101:J101"/>
    <mergeCell ref="I103:J103"/>
    <mergeCell ref="K103:L103"/>
    <mergeCell ref="D96:E96"/>
    <mergeCell ref="I96:J96"/>
    <mergeCell ref="K96:L96"/>
    <mergeCell ref="D97:E97"/>
    <mergeCell ref="I97:J97"/>
    <mergeCell ref="K101:L101"/>
    <mergeCell ref="D92:E92"/>
    <mergeCell ref="I92:J92"/>
    <mergeCell ref="K92:L92"/>
    <mergeCell ref="D93:E93"/>
    <mergeCell ref="I93:J93"/>
    <mergeCell ref="K93:L93"/>
    <mergeCell ref="D90:E90"/>
    <mergeCell ref="I90:J90"/>
    <mergeCell ref="K90:L90"/>
    <mergeCell ref="D91:E91"/>
    <mergeCell ref="I91:J91"/>
    <mergeCell ref="K91:L91"/>
    <mergeCell ref="D88:E88"/>
    <mergeCell ref="I88:J88"/>
    <mergeCell ref="K88:L88"/>
    <mergeCell ref="D89:E89"/>
    <mergeCell ref="I89:J89"/>
    <mergeCell ref="K89:L89"/>
    <mergeCell ref="D86:E86"/>
    <mergeCell ref="I86:J86"/>
    <mergeCell ref="K86:L86"/>
    <mergeCell ref="D87:E87"/>
    <mergeCell ref="I87:J87"/>
    <mergeCell ref="K87:L87"/>
    <mergeCell ref="K82:L82"/>
    <mergeCell ref="D84:E84"/>
    <mergeCell ref="I84:J84"/>
    <mergeCell ref="K84:L84"/>
    <mergeCell ref="D85:E85"/>
    <mergeCell ref="I85:J85"/>
    <mergeCell ref="K85:L85"/>
    <mergeCell ref="D79:E79"/>
    <mergeCell ref="I79:J79"/>
    <mergeCell ref="K79:L79"/>
    <mergeCell ref="D83:E83"/>
    <mergeCell ref="I83:J83"/>
    <mergeCell ref="K83:L83"/>
    <mergeCell ref="I81:J81"/>
    <mergeCell ref="K81:L81"/>
    <mergeCell ref="D82:E82"/>
    <mergeCell ref="I82:J82"/>
    <mergeCell ref="D75:E75"/>
    <mergeCell ref="I75:J75"/>
    <mergeCell ref="K75:L75"/>
    <mergeCell ref="D77:E77"/>
    <mergeCell ref="I77:J77"/>
    <mergeCell ref="K77:L77"/>
    <mergeCell ref="D76:E76"/>
    <mergeCell ref="I76:J76"/>
    <mergeCell ref="K76:L76"/>
    <mergeCell ref="B71:L71"/>
    <mergeCell ref="B72:B73"/>
    <mergeCell ref="C72:F72"/>
    <mergeCell ref="I72:J72"/>
    <mergeCell ref="K72:L72"/>
    <mergeCell ref="I73:J73"/>
    <mergeCell ref="K73:L73"/>
    <mergeCell ref="I74:J74"/>
    <mergeCell ref="K74:L74"/>
    <mergeCell ref="I69:J69"/>
    <mergeCell ref="K69:L69"/>
    <mergeCell ref="I59:J59"/>
    <mergeCell ref="K59:L59"/>
    <mergeCell ref="I60:J60"/>
    <mergeCell ref="K60:L60"/>
    <mergeCell ref="I70:J70"/>
    <mergeCell ref="K70:L70"/>
    <mergeCell ref="I61:J61"/>
    <mergeCell ref="K61:L61"/>
    <mergeCell ref="I64:J64"/>
    <mergeCell ref="K64:L64"/>
    <mergeCell ref="I65:J65"/>
    <mergeCell ref="K65:L65"/>
    <mergeCell ref="I66:J66"/>
    <mergeCell ref="K66:L66"/>
    <mergeCell ref="I57:J57"/>
    <mergeCell ref="K57:L57"/>
    <mergeCell ref="I58:J58"/>
    <mergeCell ref="K58:L58"/>
    <mergeCell ref="I54:J54"/>
    <mergeCell ref="K54:L54"/>
    <mergeCell ref="I56:J56"/>
    <mergeCell ref="K56:L56"/>
    <mergeCell ref="B49:B50"/>
    <mergeCell ref="C49:F50"/>
    <mergeCell ref="I49:J49"/>
    <mergeCell ref="K49:L49"/>
    <mergeCell ref="I50:J50"/>
    <mergeCell ref="K50:L50"/>
    <mergeCell ref="K18:L18"/>
    <mergeCell ref="B22:L22"/>
    <mergeCell ref="I53:J53"/>
    <mergeCell ref="K53:L53"/>
    <mergeCell ref="I51:J51"/>
    <mergeCell ref="K51:L51"/>
    <mergeCell ref="I52:J52"/>
    <mergeCell ref="K52:L52"/>
    <mergeCell ref="C41:E41"/>
    <mergeCell ref="B48:L48"/>
    <mergeCell ref="B23:B24"/>
    <mergeCell ref="C23:E23"/>
    <mergeCell ref="K10:L10"/>
    <mergeCell ref="K11:L11"/>
    <mergeCell ref="F23:F24"/>
    <mergeCell ref="G23:H23"/>
    <mergeCell ref="I23:J23"/>
    <mergeCell ref="K23:L23"/>
    <mergeCell ref="K14:L14"/>
    <mergeCell ref="K15:L15"/>
    <mergeCell ref="B9:L9"/>
    <mergeCell ref="A6:M6"/>
    <mergeCell ref="A7:M7"/>
    <mergeCell ref="B8:C8"/>
    <mergeCell ref="D8:J8"/>
    <mergeCell ref="K8:L8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1"/>
  <sheetViews>
    <sheetView zoomScalePageLayoutView="0" workbookViewId="0" topLeftCell="A189">
      <selection activeCell="J199" sqref="J199"/>
    </sheetView>
  </sheetViews>
  <sheetFormatPr defaultColWidth="9.140625" defaultRowHeight="12.75"/>
  <cols>
    <col min="1" max="1" width="2.421875" style="9" customWidth="1"/>
    <col min="2" max="2" width="7.28125" style="9" customWidth="1"/>
    <col min="3" max="3" width="13.7109375" style="9" customWidth="1"/>
    <col min="4" max="4" width="15.57421875" style="9" customWidth="1"/>
    <col min="5" max="5" width="18.8515625" style="9" customWidth="1"/>
    <col min="6" max="6" width="12.421875" style="9" customWidth="1"/>
    <col min="7" max="7" width="11.421875" style="9" customWidth="1"/>
    <col min="8" max="8" width="17.00390625" style="9" customWidth="1"/>
    <col min="9" max="9" width="9.00390625" style="9" customWidth="1"/>
    <col min="10" max="10" width="13.7109375" style="9" customWidth="1"/>
    <col min="11" max="11" width="7.421875" style="9" customWidth="1"/>
    <col min="12" max="12" width="13.28125" style="9" customWidth="1"/>
    <col min="13" max="13" width="0" style="9" hidden="1" customWidth="1"/>
    <col min="14" max="16384" width="9.140625" style="9" customWidth="1"/>
  </cols>
  <sheetData>
    <row r="1" ht="6.75" customHeight="1">
      <c r="B1" s="10"/>
    </row>
    <row r="2" ht="4.5" customHeight="1" hidden="1">
      <c r="B2" s="10"/>
    </row>
    <row r="3" ht="11.25" hidden="1">
      <c r="B3" s="10"/>
    </row>
    <row r="4" ht="11.25" hidden="1">
      <c r="B4" s="10"/>
    </row>
    <row r="5" ht="11.25" hidden="1">
      <c r="B5" s="10"/>
    </row>
    <row r="6" spans="1:13" ht="12" thickBot="1">
      <c r="A6" s="1431" t="s">
        <v>0</v>
      </c>
      <c r="B6" s="1431"/>
      <c r="C6" s="1431"/>
      <c r="D6" s="1431"/>
      <c r="E6" s="1431"/>
      <c r="F6" s="1431"/>
      <c r="G6" s="1431"/>
      <c r="H6" s="1431"/>
      <c r="I6" s="1431"/>
      <c r="J6" s="1431"/>
      <c r="K6" s="1431"/>
      <c r="L6" s="1431"/>
      <c r="M6" s="1431"/>
    </row>
    <row r="7" spans="1:13" ht="12" thickBot="1">
      <c r="A7" s="1268" t="s">
        <v>1</v>
      </c>
      <c r="B7" s="1432"/>
      <c r="C7" s="1432"/>
      <c r="D7" s="1432"/>
      <c r="E7" s="1432"/>
      <c r="F7" s="1432"/>
      <c r="G7" s="1432"/>
      <c r="H7" s="1432"/>
      <c r="I7" s="1432"/>
      <c r="J7" s="1432"/>
      <c r="K7" s="1432"/>
      <c r="L7" s="1432"/>
      <c r="M7" s="1269"/>
    </row>
    <row r="8" spans="1:13" ht="12" thickBot="1">
      <c r="A8" s="1"/>
      <c r="B8" s="1268" t="s">
        <v>285</v>
      </c>
      <c r="C8" s="1269"/>
      <c r="D8" s="1268" t="s">
        <v>2</v>
      </c>
      <c r="E8" s="1432"/>
      <c r="F8" s="1432"/>
      <c r="G8" s="1432"/>
      <c r="H8" s="1432"/>
      <c r="I8" s="1432"/>
      <c r="J8" s="1269"/>
      <c r="K8" s="1433"/>
      <c r="L8" s="1434"/>
      <c r="M8" s="2"/>
    </row>
    <row r="9" spans="1:13" ht="12" thickBot="1">
      <c r="A9" s="11"/>
      <c r="B9" s="1372" t="s">
        <v>3</v>
      </c>
      <c r="C9" s="1373"/>
      <c r="D9" s="1435"/>
      <c r="E9" s="1435"/>
      <c r="F9" s="1435"/>
      <c r="G9" s="1435"/>
      <c r="H9" s="1373"/>
      <c r="I9" s="1373"/>
      <c r="J9" s="1373"/>
      <c r="K9" s="1373"/>
      <c r="L9" s="1436"/>
      <c r="M9" s="12"/>
    </row>
    <row r="10" spans="1:13" ht="12" thickBot="1">
      <c r="A10" s="11"/>
      <c r="B10" s="13" t="s">
        <v>4</v>
      </c>
      <c r="C10" s="14" t="s">
        <v>283</v>
      </c>
      <c r="D10" s="15"/>
      <c r="E10" s="16"/>
      <c r="F10" s="556" t="s">
        <v>323</v>
      </c>
      <c r="G10" s="382"/>
      <c r="H10" s="383">
        <v>73023</v>
      </c>
      <c r="I10" s="14">
        <v>626</v>
      </c>
      <c r="J10" s="20"/>
      <c r="K10" s="1427"/>
      <c r="L10" s="1428"/>
      <c r="M10" s="12"/>
    </row>
    <row r="11" spans="1:13" ht="11.25">
      <c r="A11" s="11"/>
      <c r="B11" s="21" t="s">
        <v>5</v>
      </c>
      <c r="C11" s="22" t="s">
        <v>284</v>
      </c>
      <c r="D11" s="23"/>
      <c r="E11" s="24"/>
      <c r="F11" s="25" t="s">
        <v>90</v>
      </c>
      <c r="G11" s="26"/>
      <c r="H11" s="27"/>
      <c r="I11" s="27"/>
      <c r="J11" s="27"/>
      <c r="K11" s="1364"/>
      <c r="L11" s="1382"/>
      <c r="M11" s="12"/>
    </row>
    <row r="12" spans="1:13" ht="11.25">
      <c r="A12" s="11"/>
      <c r="B12" s="29"/>
      <c r="C12" s="30"/>
      <c r="D12" s="23"/>
      <c r="E12" s="24"/>
      <c r="F12" s="31" t="s">
        <v>6</v>
      </c>
      <c r="G12" s="32"/>
      <c r="H12" s="32"/>
      <c r="I12" s="32"/>
      <c r="J12" s="32"/>
      <c r="K12" s="33"/>
      <c r="L12" s="34"/>
      <c r="M12" s="12"/>
    </row>
    <row r="13" spans="1:13" ht="12" thickBot="1">
      <c r="A13" s="11"/>
      <c r="B13" s="29"/>
      <c r="C13" s="30"/>
      <c r="D13" s="23"/>
      <c r="E13" s="24"/>
      <c r="F13" s="31" t="s">
        <v>7</v>
      </c>
      <c r="G13" s="32"/>
      <c r="H13" s="32"/>
      <c r="I13" s="32"/>
      <c r="J13" s="32"/>
      <c r="K13" s="35"/>
      <c r="L13" s="36"/>
      <c r="M13" s="12"/>
    </row>
    <row r="14" spans="1:13" ht="12" thickBot="1">
      <c r="A14" s="11"/>
      <c r="B14" s="37"/>
      <c r="C14" s="14"/>
      <c r="D14" s="38"/>
      <c r="E14" s="39"/>
      <c r="F14" s="40" t="s">
        <v>8</v>
      </c>
      <c r="G14" s="41"/>
      <c r="H14" s="41"/>
      <c r="I14" s="41"/>
      <c r="J14" s="41"/>
      <c r="K14" s="1429"/>
      <c r="L14" s="1430"/>
      <c r="M14" s="12"/>
    </row>
    <row r="15" spans="1:13" ht="12" thickBot="1">
      <c r="A15" s="11"/>
      <c r="B15" s="21" t="s">
        <v>9</v>
      </c>
      <c r="C15" s="42" t="s">
        <v>10</v>
      </c>
      <c r="D15" s="43"/>
      <c r="E15" s="44"/>
      <c r="F15" s="44"/>
      <c r="G15" s="45"/>
      <c r="H15" s="46"/>
      <c r="I15" s="46"/>
      <c r="J15" s="46"/>
      <c r="K15" s="1401"/>
      <c r="L15" s="1402"/>
      <c r="M15" s="12"/>
    </row>
    <row r="16" spans="1:13" ht="12" thickBot="1">
      <c r="A16" s="11"/>
      <c r="B16" s="29"/>
      <c r="C16" s="13" t="s">
        <v>11</v>
      </c>
      <c r="D16" s="22" t="s">
        <v>12</v>
      </c>
      <c r="E16" s="47"/>
      <c r="F16" s="48"/>
      <c r="G16" s="16"/>
      <c r="H16" s="16"/>
      <c r="I16" s="16"/>
      <c r="J16" s="16"/>
      <c r="K16" s="33"/>
      <c r="L16" s="34"/>
      <c r="M16" s="12"/>
    </row>
    <row r="17" spans="1:13" ht="12" thickBot="1">
      <c r="A17" s="11"/>
      <c r="B17" s="29"/>
      <c r="C17" s="49"/>
      <c r="D17" s="50"/>
      <c r="E17" s="16"/>
      <c r="F17" s="17"/>
      <c r="G17" s="16"/>
      <c r="H17" s="16"/>
      <c r="I17" s="16"/>
      <c r="J17" s="16"/>
      <c r="K17" s="51"/>
      <c r="L17" s="52"/>
      <c r="M17" s="12"/>
    </row>
    <row r="18" spans="1:13" ht="12" thickBot="1">
      <c r="A18" s="11"/>
      <c r="B18" s="29"/>
      <c r="C18" s="49"/>
      <c r="D18" s="50"/>
      <c r="E18" s="16"/>
      <c r="F18" s="17"/>
      <c r="G18" s="16"/>
      <c r="H18" s="16"/>
      <c r="I18" s="16"/>
      <c r="J18" s="16"/>
      <c r="K18" s="1401"/>
      <c r="L18" s="1402"/>
      <c r="M18" s="12"/>
    </row>
    <row r="19" spans="1:13" ht="12" thickBot="1">
      <c r="A19" s="11"/>
      <c r="B19" s="29"/>
      <c r="C19" s="49"/>
      <c r="D19" s="50"/>
      <c r="E19" s="16"/>
      <c r="F19" s="17"/>
      <c r="G19" s="16"/>
      <c r="H19" s="16"/>
      <c r="I19" s="16"/>
      <c r="J19" s="16"/>
      <c r="K19" s="33"/>
      <c r="L19" s="34"/>
      <c r="M19" s="12"/>
    </row>
    <row r="20" spans="1:13" ht="12" thickBot="1">
      <c r="A20" s="11"/>
      <c r="B20" s="29"/>
      <c r="C20" s="49"/>
      <c r="D20" s="50"/>
      <c r="E20" s="16"/>
      <c r="F20" s="17"/>
      <c r="G20" s="16"/>
      <c r="H20" s="16"/>
      <c r="I20" s="16"/>
      <c r="J20" s="16"/>
      <c r="K20" s="53"/>
      <c r="L20" s="54"/>
      <c r="M20" s="12"/>
    </row>
    <row r="21" spans="1:13" ht="12" thickBot="1">
      <c r="A21" s="11"/>
      <c r="B21" s="37"/>
      <c r="C21" s="55"/>
      <c r="D21" s="11"/>
      <c r="E21" s="56"/>
      <c r="F21" s="23"/>
      <c r="G21" s="47"/>
      <c r="H21" s="47"/>
      <c r="I21" s="47"/>
      <c r="J21" s="47"/>
      <c r="K21" s="57"/>
      <c r="L21" s="58"/>
      <c r="M21" s="12"/>
    </row>
    <row r="22" spans="1:14" ht="12" thickBot="1">
      <c r="A22" s="59"/>
      <c r="B22" s="1403" t="s">
        <v>13</v>
      </c>
      <c r="C22" s="1404"/>
      <c r="D22" s="1404"/>
      <c r="E22" s="1404"/>
      <c r="F22" s="1404"/>
      <c r="G22" s="1404"/>
      <c r="H22" s="1404"/>
      <c r="I22" s="1404"/>
      <c r="J22" s="1404"/>
      <c r="K22" s="1405"/>
      <c r="L22" s="1406"/>
      <c r="M22" s="60"/>
      <c r="N22" s="61"/>
    </row>
    <row r="23" spans="1:14" ht="51.75" customHeight="1" thickBot="1">
      <c r="A23" s="62"/>
      <c r="B23" s="1407" t="s">
        <v>82</v>
      </c>
      <c r="C23" s="1409" t="s">
        <v>14</v>
      </c>
      <c r="D23" s="1410"/>
      <c r="E23" s="1410"/>
      <c r="F23" s="1407" t="s">
        <v>331</v>
      </c>
      <c r="G23" s="1409" t="s">
        <v>318</v>
      </c>
      <c r="H23" s="1412"/>
      <c r="I23" s="1409" t="s">
        <v>325</v>
      </c>
      <c r="J23" s="1412"/>
      <c r="K23" s="1409" t="s">
        <v>330</v>
      </c>
      <c r="L23" s="1412"/>
      <c r="M23" s="60"/>
      <c r="N23" s="61"/>
    </row>
    <row r="24" spans="1:14" ht="45.75" thickBot="1">
      <c r="A24" s="62"/>
      <c r="B24" s="1408"/>
      <c r="C24" s="63" t="s">
        <v>15</v>
      </c>
      <c r="D24" s="64"/>
      <c r="E24" s="65" t="s">
        <v>16</v>
      </c>
      <c r="F24" s="1411"/>
      <c r="G24" s="68" t="s">
        <v>83</v>
      </c>
      <c r="H24" s="69" t="s">
        <v>81</v>
      </c>
      <c r="I24" s="68" t="s">
        <v>83</v>
      </c>
      <c r="J24" s="69" t="s">
        <v>81</v>
      </c>
      <c r="K24" s="68" t="s">
        <v>83</v>
      </c>
      <c r="L24" s="69" t="s">
        <v>81</v>
      </c>
      <c r="M24" s="60"/>
      <c r="N24" s="61"/>
    </row>
    <row r="25" spans="1:14" ht="11.25">
      <c r="A25" s="59"/>
      <c r="B25" s="70">
        <v>1</v>
      </c>
      <c r="C25" s="71" t="s">
        <v>17</v>
      </c>
      <c r="D25" s="72"/>
      <c r="E25" s="73" t="s">
        <v>18</v>
      </c>
      <c r="F25" s="74" t="s">
        <v>445</v>
      </c>
      <c r="G25" s="389">
        <v>1</v>
      </c>
      <c r="H25" s="388">
        <f>525*12*1</f>
        <v>6300</v>
      </c>
      <c r="I25" s="389">
        <v>1</v>
      </c>
      <c r="J25" s="557">
        <f>525*1*12</f>
        <v>6300</v>
      </c>
      <c r="K25" s="389">
        <v>1</v>
      </c>
      <c r="L25" s="557">
        <f>525*1*12</f>
        <v>6300</v>
      </c>
      <c r="M25" s="60"/>
      <c r="N25" s="61"/>
    </row>
    <row r="26" spans="1:14" ht="11.25">
      <c r="A26" s="59"/>
      <c r="B26" s="77"/>
      <c r="C26" s="78" t="s">
        <v>287</v>
      </c>
      <c r="D26" s="79"/>
      <c r="E26" s="80" t="s">
        <v>18</v>
      </c>
      <c r="F26" s="81"/>
      <c r="G26" s="84"/>
      <c r="H26" s="372"/>
      <c r="I26" s="84"/>
      <c r="J26" s="372"/>
      <c r="K26" s="84"/>
      <c r="L26" s="372"/>
      <c r="M26" s="60"/>
      <c r="N26" s="61"/>
    </row>
    <row r="27" spans="1:14" ht="11.25">
      <c r="A27" s="59"/>
      <c r="B27" s="77"/>
      <c r="C27" s="78" t="s">
        <v>288</v>
      </c>
      <c r="D27" s="79"/>
      <c r="E27" s="80" t="s">
        <v>18</v>
      </c>
      <c r="F27" s="81"/>
      <c r="G27" s="84"/>
      <c r="H27" s="372"/>
      <c r="I27" s="84"/>
      <c r="J27" s="372">
        <v>0</v>
      </c>
      <c r="K27" s="84"/>
      <c r="L27" s="372"/>
      <c r="M27" s="60"/>
      <c r="N27" s="61"/>
    </row>
    <row r="28" spans="1:14" ht="11.25">
      <c r="A28" s="59"/>
      <c r="B28" s="77"/>
      <c r="C28" s="78" t="s">
        <v>84</v>
      </c>
      <c r="D28" s="79"/>
      <c r="E28" s="80" t="s">
        <v>18</v>
      </c>
      <c r="F28" s="81"/>
      <c r="G28" s="84"/>
      <c r="H28" s="372"/>
      <c r="I28" s="84"/>
      <c r="J28" s="372"/>
      <c r="K28" s="84"/>
      <c r="L28" s="372"/>
      <c r="M28" s="60"/>
      <c r="N28" s="61"/>
    </row>
    <row r="29" spans="1:14" ht="12" thickBot="1">
      <c r="A29" s="59"/>
      <c r="B29" s="77"/>
      <c r="C29" s="85" t="s">
        <v>326</v>
      </c>
      <c r="D29" s="86"/>
      <c r="E29" s="623"/>
      <c r="F29" s="88"/>
      <c r="G29" s="395"/>
      <c r="H29" s="90"/>
      <c r="I29" s="397"/>
      <c r="J29" s="133"/>
      <c r="K29" s="397"/>
      <c r="L29" s="133"/>
      <c r="M29" s="60"/>
      <c r="N29" s="61"/>
    </row>
    <row r="30" spans="1:14" ht="11.25">
      <c r="A30" s="59"/>
      <c r="B30" s="77"/>
      <c r="C30" s="99" t="s">
        <v>307</v>
      </c>
      <c r="D30" s="6"/>
      <c r="E30" s="638">
        <v>356.04</v>
      </c>
      <c r="F30" s="99">
        <v>7</v>
      </c>
      <c r="G30" s="95">
        <v>1</v>
      </c>
      <c r="H30" s="501">
        <f>12*356.04</f>
        <v>4272.4800000000005</v>
      </c>
      <c r="I30" s="402">
        <v>1</v>
      </c>
      <c r="J30" s="403">
        <f>356.04*1*12</f>
        <v>4272.4800000000005</v>
      </c>
      <c r="K30" s="402">
        <v>1</v>
      </c>
      <c r="L30" s="403">
        <f>356.04*1*12</f>
        <v>4272.4800000000005</v>
      </c>
      <c r="M30" s="60"/>
      <c r="N30" s="61"/>
    </row>
    <row r="31" spans="1:14" ht="11.25">
      <c r="A31" s="59"/>
      <c r="B31" s="77"/>
      <c r="C31" s="99" t="s">
        <v>383</v>
      </c>
      <c r="D31" s="6"/>
      <c r="E31" s="93">
        <v>50</v>
      </c>
      <c r="F31" s="503"/>
      <c r="G31" s="100"/>
      <c r="H31" s="501">
        <f>E31</f>
        <v>50</v>
      </c>
      <c r="I31" s="405"/>
      <c r="J31" s="649">
        <v>50</v>
      </c>
      <c r="K31" s="405"/>
      <c r="L31" s="649">
        <v>50</v>
      </c>
      <c r="M31" s="60"/>
      <c r="N31" s="61"/>
    </row>
    <row r="32" spans="1:14" ht="11.25">
      <c r="A32" s="59"/>
      <c r="B32" s="77"/>
      <c r="C32" s="504"/>
      <c r="D32" s="6"/>
      <c r="E32" s="106"/>
      <c r="F32" s="503"/>
      <c r="G32" s="95"/>
      <c r="H32" s="501"/>
      <c r="I32" s="112"/>
      <c r="J32" s="126"/>
      <c r="K32" s="112"/>
      <c r="L32" s="126"/>
      <c r="M32" s="60"/>
      <c r="N32" s="61"/>
    </row>
    <row r="33" spans="1:14" ht="11.25">
      <c r="A33" s="59"/>
      <c r="B33" s="77"/>
      <c r="C33" s="99"/>
      <c r="D33" s="6"/>
      <c r="E33" s="93"/>
      <c r="F33" s="99"/>
      <c r="G33" s="95"/>
      <c r="H33" s="501"/>
      <c r="I33" s="112"/>
      <c r="J33" s="126"/>
      <c r="K33" s="112"/>
      <c r="L33" s="126"/>
      <c r="M33" s="60"/>
      <c r="N33" s="61"/>
    </row>
    <row r="34" spans="1:14" ht="11.25">
      <c r="A34" s="59"/>
      <c r="B34" s="506"/>
      <c r="C34" s="507"/>
      <c r="D34" s="6"/>
      <c r="E34" s="93"/>
      <c r="F34" s="503"/>
      <c r="G34" s="100"/>
      <c r="H34" s="501"/>
      <c r="I34" s="112"/>
      <c r="J34" s="126"/>
      <c r="K34" s="112"/>
      <c r="L34" s="126"/>
      <c r="M34" s="60"/>
      <c r="N34" s="61"/>
    </row>
    <row r="35" spans="1:14" ht="11.25">
      <c r="A35" s="59"/>
      <c r="B35" s="77"/>
      <c r="C35" s="99"/>
      <c r="D35" s="6"/>
      <c r="E35" s="93"/>
      <c r="F35" s="99"/>
      <c r="G35" s="95"/>
      <c r="H35" s="501"/>
      <c r="I35" s="112"/>
      <c r="J35" s="126"/>
      <c r="K35" s="112"/>
      <c r="L35" s="126"/>
      <c r="M35" s="60"/>
      <c r="N35" s="61"/>
    </row>
    <row r="36" spans="1:14" ht="11.25">
      <c r="A36" s="59"/>
      <c r="B36" s="77"/>
      <c r="C36" s="99"/>
      <c r="D36" s="6"/>
      <c r="E36" s="93"/>
      <c r="F36" s="503"/>
      <c r="G36" s="100"/>
      <c r="H36" s="501"/>
      <c r="I36" s="112"/>
      <c r="J36" s="126"/>
      <c r="K36" s="112"/>
      <c r="L36" s="126"/>
      <c r="M36" s="60"/>
      <c r="N36" s="61"/>
    </row>
    <row r="37" spans="1:14" ht="11.25">
      <c r="A37" s="59"/>
      <c r="B37" s="77"/>
      <c r="C37" s="99"/>
      <c r="D37" s="6"/>
      <c r="E37" s="93"/>
      <c r="F37" s="503"/>
      <c r="G37" s="100"/>
      <c r="H37" s="501"/>
      <c r="I37" s="112"/>
      <c r="J37" s="126"/>
      <c r="K37" s="112"/>
      <c r="L37" s="126"/>
      <c r="M37" s="60"/>
      <c r="N37" s="61"/>
    </row>
    <row r="38" spans="1:14" ht="11.25">
      <c r="A38" s="59"/>
      <c r="B38" s="77"/>
      <c r="C38" s="99"/>
      <c r="D38" s="99"/>
      <c r="E38" s="508"/>
      <c r="F38" s="503"/>
      <c r="G38" s="100"/>
      <c r="H38" s="501"/>
      <c r="I38" s="112"/>
      <c r="J38" s="126"/>
      <c r="K38" s="112"/>
      <c r="L38" s="126"/>
      <c r="M38" s="60"/>
      <c r="N38" s="61"/>
    </row>
    <row r="39" spans="1:14" ht="11.25">
      <c r="A39" s="59"/>
      <c r="B39" s="77"/>
      <c r="C39" s="78"/>
      <c r="D39" s="78"/>
      <c r="E39" s="508"/>
      <c r="F39" s="102"/>
      <c r="G39" s="100"/>
      <c r="H39" s="509"/>
      <c r="I39" s="112"/>
      <c r="J39" s="126"/>
      <c r="K39" s="112"/>
      <c r="L39" s="126"/>
      <c r="M39" s="60"/>
      <c r="N39" s="61"/>
    </row>
    <row r="40" spans="1:14" ht="12" thickBot="1">
      <c r="A40" s="59"/>
      <c r="B40" s="506"/>
      <c r="C40" s="510"/>
      <c r="D40" s="511"/>
      <c r="E40" s="508"/>
      <c r="F40" s="110"/>
      <c r="G40" s="103"/>
      <c r="H40" s="122"/>
      <c r="I40" s="475"/>
      <c r="J40" s="475"/>
      <c r="K40" s="475"/>
      <c r="L40" s="475"/>
      <c r="M40" s="60"/>
      <c r="N40" s="61"/>
    </row>
    <row r="41" spans="1:13" ht="13.5" customHeight="1" thickBot="1">
      <c r="A41" s="11"/>
      <c r="B41" s="135">
        <v>2</v>
      </c>
      <c r="C41" s="1437" t="s">
        <v>20</v>
      </c>
      <c r="D41" s="1438"/>
      <c r="E41" s="1439"/>
      <c r="F41" s="512"/>
      <c r="G41" s="513">
        <f>SUM(G25:G39)</f>
        <v>2</v>
      </c>
      <c r="H41" s="514">
        <f>SUM(H25:H40)</f>
        <v>10622.48</v>
      </c>
      <c r="I41" s="513">
        <f>SUM(I25:I39)</f>
        <v>2</v>
      </c>
      <c r="J41" s="565">
        <f>SUM(J25:J39)</f>
        <v>10622.48</v>
      </c>
      <c r="K41" s="513">
        <f>SUM(K25:K39)</f>
        <v>2</v>
      </c>
      <c r="L41" s="566">
        <f>SUM(L25:L39)</f>
        <v>10622.48</v>
      </c>
      <c r="M41" s="12"/>
    </row>
    <row r="42" spans="1:13" ht="12" thickBot="1">
      <c r="A42" s="1"/>
      <c r="B42" s="141">
        <v>3</v>
      </c>
      <c r="C42" s="142" t="s">
        <v>21</v>
      </c>
      <c r="D42" s="143"/>
      <c r="E42" s="143"/>
      <c r="F42" s="144"/>
      <c r="G42" s="46"/>
      <c r="H42" s="146"/>
      <c r="I42" s="46"/>
      <c r="J42" s="146"/>
      <c r="K42" s="46"/>
      <c r="L42" s="146"/>
      <c r="M42" s="2"/>
    </row>
    <row r="43" spans="1:13" ht="12" thickBot="1">
      <c r="A43" s="11"/>
      <c r="B43" s="147">
        <v>4</v>
      </c>
      <c r="C43" s="148" t="s">
        <v>22</v>
      </c>
      <c r="D43" s="149"/>
      <c r="E43" s="149"/>
      <c r="F43" s="150"/>
      <c r="G43" s="151" t="s">
        <v>23</v>
      </c>
      <c r="H43" s="152">
        <f>SUM(H81)</f>
        <v>0</v>
      </c>
      <c r="I43" s="153" t="s">
        <v>23</v>
      </c>
      <c r="J43" s="154">
        <f>SUM(I81)</f>
        <v>0</v>
      </c>
      <c r="K43" s="153" t="s">
        <v>23</v>
      </c>
      <c r="L43" s="154">
        <f>SUM(K81)</f>
        <v>0</v>
      </c>
      <c r="M43" s="12"/>
    </row>
    <row r="44" spans="1:13" ht="12" thickBot="1">
      <c r="A44" s="11"/>
      <c r="B44" s="147">
        <v>5</v>
      </c>
      <c r="C44" s="148" t="s">
        <v>24</v>
      </c>
      <c r="D44" s="149"/>
      <c r="E44" s="149"/>
      <c r="F44" s="155"/>
      <c r="G44" s="151" t="s">
        <v>23</v>
      </c>
      <c r="H44" s="152">
        <f>H149</f>
        <v>0</v>
      </c>
      <c r="I44" s="153" t="s">
        <v>23</v>
      </c>
      <c r="J44" s="154">
        <f>I149</f>
        <v>0</v>
      </c>
      <c r="K44" s="153" t="s">
        <v>23</v>
      </c>
      <c r="L44" s="154">
        <f>K149</f>
        <v>0</v>
      </c>
      <c r="M44" s="12"/>
    </row>
    <row r="45" spans="1:13" ht="12" thickBot="1">
      <c r="A45" s="11"/>
      <c r="B45" s="147">
        <v>6</v>
      </c>
      <c r="C45" s="148" t="s">
        <v>25</v>
      </c>
      <c r="D45" s="149"/>
      <c r="E45" s="149"/>
      <c r="F45" s="155"/>
      <c r="G45" s="156"/>
      <c r="H45" s="157">
        <f>H157</f>
        <v>0</v>
      </c>
      <c r="I45" s="158"/>
      <c r="J45" s="154">
        <f>I157</f>
        <v>0</v>
      </c>
      <c r="K45" s="158"/>
      <c r="L45" s="154">
        <f>K157</f>
        <v>0</v>
      </c>
      <c r="M45" s="12"/>
    </row>
    <row r="46" spans="1:13" ht="12" thickBot="1">
      <c r="A46" s="11"/>
      <c r="B46" s="147">
        <v>7</v>
      </c>
      <c r="C46" s="148" t="s">
        <v>89</v>
      </c>
      <c r="D46" s="149"/>
      <c r="E46" s="149"/>
      <c r="F46" s="159"/>
      <c r="G46" s="156" t="s">
        <v>23</v>
      </c>
      <c r="H46" s="157">
        <f>H172</f>
        <v>0</v>
      </c>
      <c r="I46" s="158" t="s">
        <v>23</v>
      </c>
      <c r="J46" s="154">
        <f>I172</f>
        <v>0</v>
      </c>
      <c r="K46" s="158" t="s">
        <v>23</v>
      </c>
      <c r="L46" s="154">
        <f>K172</f>
        <v>0</v>
      </c>
      <c r="M46" s="12"/>
    </row>
    <row r="47" spans="1:13" ht="12" thickBot="1">
      <c r="A47" s="14"/>
      <c r="B47" s="160">
        <v>8</v>
      </c>
      <c r="C47" s="161" t="s">
        <v>26</v>
      </c>
      <c r="D47" s="143"/>
      <c r="E47" s="143"/>
      <c r="F47" s="162"/>
      <c r="G47" s="163"/>
      <c r="H47" s="516">
        <f>H43+H44+H45+H46+H74</f>
        <v>11153.604</v>
      </c>
      <c r="I47" s="163"/>
      <c r="J47" s="423">
        <f>I74+J43+J44+J45+J46</f>
        <v>11153.604</v>
      </c>
      <c r="K47" s="163"/>
      <c r="L47" s="165">
        <f>L43+L44+L45+L46+K74</f>
        <v>11153.604</v>
      </c>
      <c r="M47" s="39"/>
    </row>
    <row r="48" spans="1:13" ht="12" thickBot="1">
      <c r="A48" s="11"/>
      <c r="B48" s="1416" t="s">
        <v>27</v>
      </c>
      <c r="C48" s="1417"/>
      <c r="D48" s="1417"/>
      <c r="E48" s="1417"/>
      <c r="F48" s="1417"/>
      <c r="G48" s="1417"/>
      <c r="H48" s="1417"/>
      <c r="I48" s="1417"/>
      <c r="J48" s="1417"/>
      <c r="K48" s="1417"/>
      <c r="L48" s="1417"/>
      <c r="M48" s="166"/>
    </row>
    <row r="49" spans="1:14" ht="23.25" thickBot="1">
      <c r="A49" s="59"/>
      <c r="B49" s="1407" t="s">
        <v>28</v>
      </c>
      <c r="C49" s="1418" t="s">
        <v>29</v>
      </c>
      <c r="D49" s="1419"/>
      <c r="E49" s="1419"/>
      <c r="F49" s="1420"/>
      <c r="G49" s="167" t="s">
        <v>332</v>
      </c>
      <c r="H49" s="168" t="s">
        <v>328</v>
      </c>
      <c r="I49" s="1379" t="s">
        <v>324</v>
      </c>
      <c r="J49" s="1380"/>
      <c r="K49" s="1379" t="s">
        <v>329</v>
      </c>
      <c r="L49" s="1381"/>
      <c r="M49" s="169"/>
      <c r="N49" s="61"/>
    </row>
    <row r="50" spans="1:14" ht="13.5" customHeight="1" thickBot="1">
      <c r="A50" s="59"/>
      <c r="B50" s="1408"/>
      <c r="C50" s="1421"/>
      <c r="D50" s="1422"/>
      <c r="E50" s="1422"/>
      <c r="F50" s="1423"/>
      <c r="G50" s="172" t="s">
        <v>366</v>
      </c>
      <c r="H50" s="173" t="s">
        <v>30</v>
      </c>
      <c r="I50" s="1424" t="s">
        <v>31</v>
      </c>
      <c r="J50" s="1425"/>
      <c r="K50" s="1424" t="s">
        <v>31</v>
      </c>
      <c r="L50" s="1426"/>
      <c r="M50" s="174"/>
      <c r="N50" s="61"/>
    </row>
    <row r="51" spans="1:14" ht="12" thickBot="1">
      <c r="A51" s="59"/>
      <c r="B51" s="70">
        <v>9</v>
      </c>
      <c r="C51" s="175" t="s">
        <v>32</v>
      </c>
      <c r="D51" s="176"/>
      <c r="E51" s="176"/>
      <c r="F51" s="177"/>
      <c r="G51" s="551"/>
      <c r="H51" s="178"/>
      <c r="I51" s="1395"/>
      <c r="J51" s="1396"/>
      <c r="K51" s="1395"/>
      <c r="L51" s="1397"/>
      <c r="M51" s="169"/>
      <c r="N51" s="61"/>
    </row>
    <row r="52" spans="1:14" ht="12" thickBot="1">
      <c r="A52" s="59"/>
      <c r="B52" s="179">
        <v>10</v>
      </c>
      <c r="C52" s="180" t="s">
        <v>405</v>
      </c>
      <c r="D52" s="181"/>
      <c r="E52" s="181"/>
      <c r="F52" s="182"/>
      <c r="G52" s="182"/>
      <c r="H52" s="183"/>
      <c r="I52" s="1389"/>
      <c r="J52" s="1390"/>
      <c r="K52" s="1389"/>
      <c r="L52" s="1391"/>
      <c r="M52" s="169"/>
      <c r="N52" s="61"/>
    </row>
    <row r="53" spans="1:14" ht="11.25">
      <c r="A53" s="59"/>
      <c r="B53" s="77"/>
      <c r="C53" s="184"/>
      <c r="D53" s="184"/>
      <c r="E53" s="184"/>
      <c r="F53" s="185"/>
      <c r="G53" s="186"/>
      <c r="H53" s="187"/>
      <c r="I53" s="1383"/>
      <c r="J53" s="1384"/>
      <c r="K53" s="1383"/>
      <c r="L53" s="1385"/>
      <c r="M53" s="169"/>
      <c r="N53" s="61"/>
    </row>
    <row r="54" spans="1:14" ht="11.25">
      <c r="A54" s="59"/>
      <c r="B54" s="77"/>
      <c r="C54" s="78"/>
      <c r="D54" s="184"/>
      <c r="E54" s="184"/>
      <c r="F54" s="185"/>
      <c r="G54" s="188"/>
      <c r="H54" s="189"/>
      <c r="I54" s="1369"/>
      <c r="J54" s="1370"/>
      <c r="K54" s="1369"/>
      <c r="L54" s="1371"/>
      <c r="M54" s="169"/>
      <c r="N54" s="61"/>
    </row>
    <row r="55" spans="1:14" ht="11.25">
      <c r="A55" s="59"/>
      <c r="B55" s="77"/>
      <c r="C55" s="78"/>
      <c r="D55" s="184"/>
      <c r="E55" s="184"/>
      <c r="F55" s="185"/>
      <c r="G55" s="188"/>
      <c r="H55" s="189"/>
      <c r="I55" s="1369"/>
      <c r="J55" s="1370"/>
      <c r="K55" s="1369"/>
      <c r="L55" s="1371"/>
      <c r="M55" s="169"/>
      <c r="N55" s="61"/>
    </row>
    <row r="56" spans="1:14" ht="12" thickBot="1">
      <c r="A56" s="59"/>
      <c r="B56" s="190"/>
      <c r="C56" s="129"/>
      <c r="D56" s="191"/>
      <c r="E56" s="191"/>
      <c r="F56" s="192"/>
      <c r="G56" s="193"/>
      <c r="H56" s="194"/>
      <c r="I56" s="1358"/>
      <c r="J56" s="1359"/>
      <c r="K56" s="1358"/>
      <c r="L56" s="1360"/>
      <c r="M56" s="169"/>
      <c r="N56" s="61"/>
    </row>
    <row r="57" spans="1:14" ht="11.25">
      <c r="A57" s="59"/>
      <c r="B57" s="77">
        <v>11</v>
      </c>
      <c r="C57" s="195" t="s">
        <v>33</v>
      </c>
      <c r="D57" s="71"/>
      <c r="E57" s="71"/>
      <c r="F57" s="196"/>
      <c r="G57" s="197"/>
      <c r="H57" s="198"/>
      <c r="I57" s="1398"/>
      <c r="J57" s="1399"/>
      <c r="K57" s="1398"/>
      <c r="L57" s="1400"/>
      <c r="M57" s="169"/>
      <c r="N57" s="61"/>
    </row>
    <row r="58" spans="1:14" ht="11.25">
      <c r="A58" s="59"/>
      <c r="B58" s="77">
        <v>12</v>
      </c>
      <c r="C58" s="199" t="s">
        <v>34</v>
      </c>
      <c r="D58" s="184"/>
      <c r="E58" s="184"/>
      <c r="F58" s="185"/>
      <c r="G58" s="188"/>
      <c r="H58" s="518"/>
      <c r="I58" s="1369"/>
      <c r="J58" s="1370"/>
      <c r="K58" s="1369"/>
      <c r="L58" s="1371"/>
      <c r="M58" s="169"/>
      <c r="N58" s="61"/>
    </row>
    <row r="59" spans="1:14" ht="12" thickBot="1">
      <c r="A59" s="59"/>
      <c r="B59" s="77">
        <v>13</v>
      </c>
      <c r="C59" s="200" t="s">
        <v>35</v>
      </c>
      <c r="D59" s="201"/>
      <c r="E59" s="201"/>
      <c r="F59" s="169"/>
      <c r="G59" s="650">
        <v>11101</v>
      </c>
      <c r="H59" s="651">
        <f>H47</f>
        <v>11153.604</v>
      </c>
      <c r="I59" s="1442">
        <f>I74</f>
        <v>11153.604</v>
      </c>
      <c r="J59" s="1443"/>
      <c r="K59" s="1442">
        <f>K74</f>
        <v>11153.604</v>
      </c>
      <c r="L59" s="1444"/>
      <c r="M59" s="169"/>
      <c r="N59" s="61"/>
    </row>
    <row r="60" spans="1:14" ht="12" thickBot="1">
      <c r="A60" s="59"/>
      <c r="B60" s="179">
        <v>14</v>
      </c>
      <c r="C60" s="204" t="s">
        <v>406</v>
      </c>
      <c r="D60" s="181"/>
      <c r="E60" s="181"/>
      <c r="F60" s="182"/>
      <c r="G60" s="205"/>
      <c r="H60" s="206">
        <v>0</v>
      </c>
      <c r="I60" s="1445"/>
      <c r="J60" s="1446"/>
      <c r="K60" s="1445"/>
      <c r="L60" s="1447"/>
      <c r="M60" s="169"/>
      <c r="N60" s="61"/>
    </row>
    <row r="61" spans="1:14" ht="11.25">
      <c r="A61" s="59"/>
      <c r="B61" s="77"/>
      <c r="C61" s="59"/>
      <c r="D61" s="201"/>
      <c r="E61" s="201"/>
      <c r="F61" s="169"/>
      <c r="G61" s="207"/>
      <c r="H61" s="208"/>
      <c r="I61" s="1440"/>
      <c r="J61" s="1448"/>
      <c r="K61" s="1440"/>
      <c r="L61" s="1441"/>
      <c r="M61" s="169"/>
      <c r="N61" s="61"/>
    </row>
    <row r="62" spans="1:14" ht="11.25">
      <c r="A62" s="59"/>
      <c r="B62" s="77"/>
      <c r="C62" s="209"/>
      <c r="D62" s="102"/>
      <c r="E62" s="102"/>
      <c r="F62" s="210"/>
      <c r="G62" s="211"/>
      <c r="H62" s="212"/>
      <c r="I62" s="1333"/>
      <c r="J62" s="1354"/>
      <c r="K62" s="1333"/>
      <c r="L62" s="1334"/>
      <c r="M62" s="169"/>
      <c r="N62" s="61"/>
    </row>
    <row r="63" spans="1:14" ht="11.25">
      <c r="A63" s="59"/>
      <c r="B63" s="77"/>
      <c r="C63" s="209"/>
      <c r="D63" s="102"/>
      <c r="E63" s="102"/>
      <c r="F63" s="210"/>
      <c r="G63" s="211"/>
      <c r="H63" s="212"/>
      <c r="I63" s="1333"/>
      <c r="J63" s="1354"/>
      <c r="K63" s="1333"/>
      <c r="L63" s="1334"/>
      <c r="M63" s="169"/>
      <c r="N63" s="61"/>
    </row>
    <row r="64" spans="1:14" ht="12" thickBot="1">
      <c r="A64" s="59"/>
      <c r="B64" s="77"/>
      <c r="C64" s="209"/>
      <c r="D64" s="102"/>
      <c r="E64" s="102"/>
      <c r="F64" s="210"/>
      <c r="G64" s="211"/>
      <c r="H64" s="212"/>
      <c r="I64" s="1442"/>
      <c r="J64" s="1443"/>
      <c r="K64" s="1442"/>
      <c r="L64" s="1444"/>
      <c r="M64" s="169"/>
      <c r="N64" s="61"/>
    </row>
    <row r="65" spans="1:14" ht="12" thickBot="1">
      <c r="A65" s="59"/>
      <c r="B65" s="179">
        <v>15</v>
      </c>
      <c r="C65" s="204" t="s">
        <v>407</v>
      </c>
      <c r="D65" s="181"/>
      <c r="E65" s="181"/>
      <c r="F65" s="182"/>
      <c r="G65" s="205"/>
      <c r="H65" s="206"/>
      <c r="I65" s="1445"/>
      <c r="J65" s="1446"/>
      <c r="K65" s="1445"/>
      <c r="L65" s="1447"/>
      <c r="M65" s="169"/>
      <c r="N65" s="61"/>
    </row>
    <row r="66" spans="1:14" ht="11.25">
      <c r="A66" s="59"/>
      <c r="B66" s="77"/>
      <c r="C66" s="213"/>
      <c r="D66" s="184"/>
      <c r="E66" s="184"/>
      <c r="F66" s="185"/>
      <c r="G66" s="214"/>
      <c r="H66" s="215"/>
      <c r="I66" s="1440"/>
      <c r="J66" s="1448"/>
      <c r="K66" s="1440"/>
      <c r="L66" s="1441"/>
      <c r="M66" s="169"/>
      <c r="N66" s="61"/>
    </row>
    <row r="67" spans="1:14" ht="11.25">
      <c r="A67" s="59"/>
      <c r="B67" s="77"/>
      <c r="C67" s="199"/>
      <c r="D67" s="78"/>
      <c r="E67" s="78"/>
      <c r="F67" s="216"/>
      <c r="G67" s="217"/>
      <c r="H67" s="218"/>
      <c r="I67" s="1333"/>
      <c r="J67" s="1354"/>
      <c r="K67" s="1333"/>
      <c r="L67" s="1334"/>
      <c r="M67" s="169"/>
      <c r="N67" s="61"/>
    </row>
    <row r="68" spans="1:13" ht="11.25">
      <c r="A68" s="59"/>
      <c r="B68" s="77"/>
      <c r="C68" s="199"/>
      <c r="D68" s="78"/>
      <c r="E68" s="78"/>
      <c r="F68" s="216"/>
      <c r="G68" s="217"/>
      <c r="H68" s="218"/>
      <c r="I68" s="1333"/>
      <c r="J68" s="1354"/>
      <c r="K68" s="1333"/>
      <c r="L68" s="1334"/>
      <c r="M68" s="219"/>
    </row>
    <row r="69" spans="1:14" ht="12" thickBot="1">
      <c r="A69" s="59"/>
      <c r="B69" s="77"/>
      <c r="C69" s="220"/>
      <c r="D69" s="191"/>
      <c r="E69" s="191"/>
      <c r="F69" s="519"/>
      <c r="G69" s="221"/>
      <c r="H69" s="222"/>
      <c r="I69" s="1451"/>
      <c r="J69" s="1452"/>
      <c r="K69" s="1451"/>
      <c r="L69" s="1453"/>
      <c r="M69" s="169"/>
      <c r="N69" s="61"/>
    </row>
    <row r="70" spans="1:13" ht="12" thickBot="1">
      <c r="A70" s="11"/>
      <c r="B70" s="135">
        <v>16</v>
      </c>
      <c r="C70" s="137" t="s">
        <v>36</v>
      </c>
      <c r="D70" s="223"/>
      <c r="E70" s="223"/>
      <c r="F70" s="224">
        <v>0</v>
      </c>
      <c r="G70" s="225">
        <f>SUM(G51:G60)</f>
        <v>11101</v>
      </c>
      <c r="H70" s="520">
        <f>SUM(H51:H60)</f>
        <v>11153.604</v>
      </c>
      <c r="I70" s="1454">
        <f>SUM(I51:I60)</f>
        <v>11153.604</v>
      </c>
      <c r="J70" s="1455"/>
      <c r="K70" s="1454">
        <f>SUM(K57:L69)</f>
        <v>11153.604</v>
      </c>
      <c r="L70" s="1456"/>
      <c r="M70" s="219"/>
    </row>
    <row r="71" spans="1:13" ht="12" thickBot="1">
      <c r="A71" s="11"/>
      <c r="B71" s="1372" t="s">
        <v>37</v>
      </c>
      <c r="C71" s="1373"/>
      <c r="D71" s="1373"/>
      <c r="E71" s="1373"/>
      <c r="F71" s="1373"/>
      <c r="G71" s="1373"/>
      <c r="H71" s="1373"/>
      <c r="I71" s="1373"/>
      <c r="J71" s="1373"/>
      <c r="K71" s="1373"/>
      <c r="L71" s="1373"/>
      <c r="M71" s="219"/>
    </row>
    <row r="72" spans="1:13" ht="23.25" thickBot="1">
      <c r="A72" s="11"/>
      <c r="B72" s="1374" t="s">
        <v>28</v>
      </c>
      <c r="C72" s="1376" t="s">
        <v>38</v>
      </c>
      <c r="D72" s="1377"/>
      <c r="E72" s="1377"/>
      <c r="F72" s="1378"/>
      <c r="G72" s="167"/>
      <c r="H72" s="168" t="s">
        <v>328</v>
      </c>
      <c r="I72" s="1379" t="s">
        <v>374</v>
      </c>
      <c r="J72" s="1380"/>
      <c r="K72" s="1379" t="s">
        <v>392</v>
      </c>
      <c r="L72" s="1381"/>
      <c r="M72" s="219"/>
    </row>
    <row r="73" spans="1:13" ht="12" thickBot="1">
      <c r="A73" s="11"/>
      <c r="B73" s="1375"/>
      <c r="C73" s="21" t="s">
        <v>39</v>
      </c>
      <c r="D73" s="22" t="s">
        <v>40</v>
      </c>
      <c r="E73" s="47"/>
      <c r="F73" s="227"/>
      <c r="G73" s="228" t="s">
        <v>366</v>
      </c>
      <c r="H73" s="28" t="s">
        <v>41</v>
      </c>
      <c r="I73" s="1364" t="s">
        <v>42</v>
      </c>
      <c r="J73" s="1382"/>
      <c r="K73" s="1364" t="s">
        <v>42</v>
      </c>
      <c r="L73" s="1365"/>
      <c r="M73" s="219"/>
    </row>
    <row r="74" spans="1:13" ht="12" thickBot="1">
      <c r="A74" s="11"/>
      <c r="B74" s="135">
        <v>17</v>
      </c>
      <c r="C74" s="229" t="s">
        <v>43</v>
      </c>
      <c r="D74" s="230" t="s">
        <v>68</v>
      </c>
      <c r="E74" s="223"/>
      <c r="F74" s="224"/>
      <c r="G74" s="497">
        <v>11101</v>
      </c>
      <c r="H74" s="520">
        <f>SUM(H75:H79)</f>
        <v>11153.604</v>
      </c>
      <c r="I74" s="1356">
        <f>SUM(I75:J79)</f>
        <v>11153.604</v>
      </c>
      <c r="J74" s="1357"/>
      <c r="K74" s="1366">
        <f>K75+K79</f>
        <v>11153.604</v>
      </c>
      <c r="L74" s="1368"/>
      <c r="M74" s="219"/>
    </row>
    <row r="75" spans="1:13" ht="11.25">
      <c r="A75" s="11"/>
      <c r="B75" s="29">
        <v>18</v>
      </c>
      <c r="C75" s="8" t="s">
        <v>155</v>
      </c>
      <c r="D75" s="1340" t="s">
        <v>85</v>
      </c>
      <c r="E75" s="1341"/>
      <c r="F75" s="166"/>
      <c r="G75" s="232"/>
      <c r="H75" s="521">
        <f>H41</f>
        <v>10622.48</v>
      </c>
      <c r="I75" s="1449">
        <f>J41</f>
        <v>10622.48</v>
      </c>
      <c r="J75" s="1450"/>
      <c r="K75" s="1342">
        <f>L41</f>
        <v>10622.48</v>
      </c>
      <c r="L75" s="1343"/>
      <c r="M75" s="219"/>
    </row>
    <row r="76" spans="1:14" ht="11.25">
      <c r="A76" s="59"/>
      <c r="B76" s="77">
        <v>20</v>
      </c>
      <c r="C76" s="234" t="s">
        <v>44</v>
      </c>
      <c r="D76" s="1352" t="s">
        <v>281</v>
      </c>
      <c r="E76" s="1353"/>
      <c r="F76" s="169"/>
      <c r="G76" s="217"/>
      <c r="H76" s="522"/>
      <c r="I76" s="1253"/>
      <c r="J76" s="1254"/>
      <c r="K76" s="1253"/>
      <c r="L76" s="1457"/>
      <c r="M76" s="169"/>
      <c r="N76" s="61"/>
    </row>
    <row r="77" spans="1:14" ht="12" thickBot="1">
      <c r="A77" s="59"/>
      <c r="B77" s="77">
        <v>21</v>
      </c>
      <c r="C77" s="236" t="s">
        <v>86</v>
      </c>
      <c r="D77" s="1335" t="s">
        <v>87</v>
      </c>
      <c r="E77" s="1336"/>
      <c r="F77" s="169"/>
      <c r="G77" s="211"/>
      <c r="H77" s="523"/>
      <c r="I77" s="1312"/>
      <c r="J77" s="1313"/>
      <c r="K77" s="1312"/>
      <c r="L77" s="1458"/>
      <c r="M77" s="169"/>
      <c r="N77" s="61"/>
    </row>
    <row r="78" spans="1:14" ht="12" thickBot="1">
      <c r="A78" s="59"/>
      <c r="B78" s="77"/>
      <c r="C78" s="236"/>
      <c r="D78" s="239" t="s">
        <v>305</v>
      </c>
      <c r="E78" s="237"/>
      <c r="F78" s="169"/>
      <c r="G78" s="240"/>
      <c r="H78" s="523"/>
      <c r="I78" s="524"/>
      <c r="J78" s="525"/>
      <c r="K78" s="524"/>
      <c r="L78" s="526"/>
      <c r="M78" s="169"/>
      <c r="N78" s="61"/>
    </row>
    <row r="79" spans="1:14" ht="12" thickBot="1">
      <c r="A79" s="59"/>
      <c r="B79" s="67">
        <v>22</v>
      </c>
      <c r="C79" s="244" t="s">
        <v>156</v>
      </c>
      <c r="D79" s="1348" t="s">
        <v>282</v>
      </c>
      <c r="E79" s="1349"/>
      <c r="F79" s="245"/>
      <c r="G79" s="246"/>
      <c r="H79" s="527">
        <f>SUM(H75:H77)*0.05</f>
        <v>531.124</v>
      </c>
      <c r="I79" s="1350">
        <f>(I75+I76+I77)*0.05</f>
        <v>531.124</v>
      </c>
      <c r="J79" s="1351"/>
      <c r="K79" s="1350">
        <f>K75*0.05</f>
        <v>531.124</v>
      </c>
      <c r="L79" s="1355"/>
      <c r="M79" s="169"/>
      <c r="N79" s="61"/>
    </row>
    <row r="80" spans="1:13" ht="12" thickBot="1">
      <c r="A80" s="11"/>
      <c r="B80" s="248"/>
      <c r="C80" s="249"/>
      <c r="D80" s="250"/>
      <c r="E80" s="251"/>
      <c r="F80" s="252"/>
      <c r="G80" s="253"/>
      <c r="H80" s="256"/>
      <c r="I80" s="255"/>
      <c r="J80" s="256"/>
      <c r="K80" s="255"/>
      <c r="L80" s="257"/>
      <c r="M80" s="219"/>
    </row>
    <row r="81" spans="1:13" ht="12" thickBot="1">
      <c r="A81" s="11"/>
      <c r="B81" s="258">
        <v>23</v>
      </c>
      <c r="C81" s="259" t="s">
        <v>45</v>
      </c>
      <c r="D81" s="260" t="s">
        <v>46</v>
      </c>
      <c r="E81" s="261"/>
      <c r="F81" s="224"/>
      <c r="G81" s="262">
        <f>G82+G85+G89+G96+G108+G117+G128+G131+G138+G145+G132</f>
        <v>0</v>
      </c>
      <c r="H81" s="498">
        <f>H82+H85+H89+H96+H108+H117+H126+H128+H131+H132+H138+H145</f>
        <v>0</v>
      </c>
      <c r="I81" s="1356">
        <f>I82+I85+I89+I96+I108+I117+I128+I131+I138+I145+I132</f>
        <v>0</v>
      </c>
      <c r="J81" s="1357"/>
      <c r="K81" s="1356">
        <f>K82+K85+K89+K96+K108+K117+K128+K131+K138+K145+K132</f>
        <v>0</v>
      </c>
      <c r="L81" s="1357"/>
      <c r="M81" s="219"/>
    </row>
    <row r="82" spans="1:14" ht="11.25">
      <c r="A82" s="59"/>
      <c r="B82" s="264">
        <v>24</v>
      </c>
      <c r="C82" s="265" t="s">
        <v>47</v>
      </c>
      <c r="D82" s="1344" t="s">
        <v>157</v>
      </c>
      <c r="E82" s="1345"/>
      <c r="F82" s="266"/>
      <c r="G82" s="267">
        <f>SUM(G83:G84)</f>
        <v>0</v>
      </c>
      <c r="H82" s="499">
        <f>SUM(H83:H84)</f>
        <v>0</v>
      </c>
      <c r="I82" s="1346">
        <f>I83+I84</f>
        <v>0</v>
      </c>
      <c r="J82" s="1347"/>
      <c r="K82" s="1346">
        <f>K83+K84</f>
        <v>0</v>
      </c>
      <c r="L82" s="1347"/>
      <c r="M82" s="169"/>
      <c r="N82" s="61"/>
    </row>
    <row r="83" spans="1:14" ht="11.25">
      <c r="A83" s="59"/>
      <c r="B83" s="269"/>
      <c r="C83" s="270" t="s">
        <v>123</v>
      </c>
      <c r="D83" s="1331" t="s">
        <v>158</v>
      </c>
      <c r="E83" s="1332"/>
      <c r="F83" s="271"/>
      <c r="G83" s="214"/>
      <c r="H83" s="323"/>
      <c r="I83" s="1309"/>
      <c r="J83" s="1310"/>
      <c r="K83" s="1309"/>
      <c r="L83" s="1310"/>
      <c r="M83" s="169"/>
      <c r="N83" s="61"/>
    </row>
    <row r="84" spans="1:14" ht="11.25">
      <c r="A84" s="59"/>
      <c r="B84" s="269"/>
      <c r="C84" s="270" t="s">
        <v>124</v>
      </c>
      <c r="D84" s="1331" t="s">
        <v>159</v>
      </c>
      <c r="E84" s="1332"/>
      <c r="F84" s="271"/>
      <c r="G84" s="214"/>
      <c r="H84" s="323"/>
      <c r="I84" s="1309"/>
      <c r="J84" s="1310"/>
      <c r="K84" s="1309"/>
      <c r="L84" s="1310"/>
      <c r="M84" s="169"/>
      <c r="N84" s="61"/>
    </row>
    <row r="85" spans="1:14" ht="11.25">
      <c r="A85" s="59"/>
      <c r="B85" s="273">
        <v>25</v>
      </c>
      <c r="C85" s="274" t="s">
        <v>48</v>
      </c>
      <c r="D85" s="1321" t="s">
        <v>49</v>
      </c>
      <c r="E85" s="1322"/>
      <c r="F85" s="275"/>
      <c r="G85" s="217">
        <f>SUM(G86:G88)</f>
        <v>0</v>
      </c>
      <c r="H85" s="371">
        <f>SUM(H86:H88)</f>
        <v>0</v>
      </c>
      <c r="I85" s="1309">
        <f>I86+I87+I88</f>
        <v>0</v>
      </c>
      <c r="J85" s="1329"/>
      <c r="K85" s="1309">
        <f>K86+K87+K88</f>
        <v>0</v>
      </c>
      <c r="L85" s="1329"/>
      <c r="M85" s="169"/>
      <c r="N85" s="61"/>
    </row>
    <row r="86" spans="1:14" ht="11.25">
      <c r="A86" s="59"/>
      <c r="B86" s="273"/>
      <c r="C86" s="277" t="s">
        <v>125</v>
      </c>
      <c r="D86" s="1307" t="s">
        <v>128</v>
      </c>
      <c r="E86" s="1308"/>
      <c r="F86" s="275"/>
      <c r="G86" s="217"/>
      <c r="H86" s="332"/>
      <c r="I86" s="1309"/>
      <c r="J86" s="1310"/>
      <c r="K86" s="1309"/>
      <c r="L86" s="1310"/>
      <c r="M86" s="169"/>
      <c r="N86" s="61"/>
    </row>
    <row r="87" spans="1:14" ht="11.25">
      <c r="A87" s="59"/>
      <c r="B87" s="273"/>
      <c r="C87" s="277" t="s">
        <v>126</v>
      </c>
      <c r="D87" s="1307" t="s">
        <v>165</v>
      </c>
      <c r="E87" s="1308"/>
      <c r="F87" s="275"/>
      <c r="G87" s="217"/>
      <c r="H87" s="332">
        <v>0</v>
      </c>
      <c r="I87" s="1309"/>
      <c r="J87" s="1310"/>
      <c r="K87" s="1309"/>
      <c r="L87" s="1310"/>
      <c r="M87" s="169"/>
      <c r="N87" s="61"/>
    </row>
    <row r="88" spans="1:14" ht="11.25">
      <c r="A88" s="59"/>
      <c r="B88" s="273"/>
      <c r="C88" s="277" t="s">
        <v>127</v>
      </c>
      <c r="D88" s="1307" t="s">
        <v>129</v>
      </c>
      <c r="E88" s="1308"/>
      <c r="F88" s="275"/>
      <c r="G88" s="217"/>
      <c r="H88" s="332"/>
      <c r="I88" s="1309"/>
      <c r="J88" s="1310"/>
      <c r="K88" s="1309"/>
      <c r="L88" s="1310"/>
      <c r="M88" s="169"/>
      <c r="N88" s="61"/>
    </row>
    <row r="89" spans="1:14" ht="11.25">
      <c r="A89" s="59"/>
      <c r="B89" s="273">
        <v>26</v>
      </c>
      <c r="C89" s="274" t="s">
        <v>50</v>
      </c>
      <c r="D89" s="1321" t="s">
        <v>51</v>
      </c>
      <c r="E89" s="1322"/>
      <c r="F89" s="275"/>
      <c r="G89" s="217">
        <f>SUM(G90:G95)</f>
        <v>0</v>
      </c>
      <c r="H89" s="371">
        <f>SUM(H90:H95)</f>
        <v>0</v>
      </c>
      <c r="I89" s="1309">
        <f>I90+I91+I92+I93+I94+I95</f>
        <v>0</v>
      </c>
      <c r="J89" s="1329"/>
      <c r="K89" s="1309">
        <f>K90+K91+K92+K93+K94+K95</f>
        <v>0</v>
      </c>
      <c r="L89" s="1329"/>
      <c r="M89" s="169"/>
      <c r="N89" s="61"/>
    </row>
    <row r="90" spans="1:14" ht="11.25">
      <c r="A90" s="59"/>
      <c r="B90" s="273"/>
      <c r="C90" s="277" t="s">
        <v>130</v>
      </c>
      <c r="D90" s="1307" t="s">
        <v>164</v>
      </c>
      <c r="E90" s="1308"/>
      <c r="F90" s="275"/>
      <c r="G90" s="217"/>
      <c r="H90" s="332"/>
      <c r="I90" s="1309"/>
      <c r="J90" s="1310"/>
      <c r="K90" s="1309"/>
      <c r="L90" s="1310"/>
      <c r="M90" s="169"/>
      <c r="N90" s="61"/>
    </row>
    <row r="91" spans="1:14" ht="11.25">
      <c r="A91" s="59"/>
      <c r="B91" s="273"/>
      <c r="C91" s="277" t="s">
        <v>131</v>
      </c>
      <c r="D91" s="1307" t="s">
        <v>166</v>
      </c>
      <c r="E91" s="1308"/>
      <c r="F91" s="275"/>
      <c r="G91" s="217"/>
      <c r="H91" s="332"/>
      <c r="I91" s="1309"/>
      <c r="J91" s="1310"/>
      <c r="K91" s="1309"/>
      <c r="L91" s="1310"/>
      <c r="M91" s="169"/>
      <c r="N91" s="61"/>
    </row>
    <row r="92" spans="1:14" ht="11.25">
      <c r="A92" s="59"/>
      <c r="B92" s="273"/>
      <c r="C92" s="277" t="s">
        <v>132</v>
      </c>
      <c r="D92" s="1307" t="s">
        <v>167</v>
      </c>
      <c r="E92" s="1308"/>
      <c r="F92" s="275"/>
      <c r="G92" s="217"/>
      <c r="H92" s="465"/>
      <c r="I92" s="1309"/>
      <c r="J92" s="1310"/>
      <c r="K92" s="1309"/>
      <c r="L92" s="1310"/>
      <c r="M92" s="169"/>
      <c r="N92" s="61"/>
    </row>
    <row r="93" spans="1:14" ht="11.25">
      <c r="A93" s="59"/>
      <c r="B93" s="273"/>
      <c r="C93" s="277" t="s">
        <v>168</v>
      </c>
      <c r="D93" s="1307" t="s">
        <v>169</v>
      </c>
      <c r="E93" s="1308"/>
      <c r="F93" s="275"/>
      <c r="G93" s="217"/>
      <c r="H93" s="465"/>
      <c r="I93" s="1309"/>
      <c r="J93" s="1310"/>
      <c r="K93" s="1309"/>
      <c r="L93" s="1310"/>
      <c r="M93" s="169"/>
      <c r="N93" s="61"/>
    </row>
    <row r="94" spans="1:14" ht="11.25">
      <c r="A94" s="59"/>
      <c r="B94" s="273"/>
      <c r="C94" s="283" t="s">
        <v>170</v>
      </c>
      <c r="D94" s="278" t="s">
        <v>171</v>
      </c>
      <c r="E94" s="279"/>
      <c r="F94" s="275"/>
      <c r="G94" s="217"/>
      <c r="H94" s="465"/>
      <c r="I94" s="1309"/>
      <c r="J94" s="1310"/>
      <c r="K94" s="1309"/>
      <c r="L94" s="1310"/>
      <c r="M94" s="169"/>
      <c r="N94" s="61"/>
    </row>
    <row r="95" spans="1:14" ht="11.25">
      <c r="A95" s="59"/>
      <c r="B95" s="273"/>
      <c r="C95" s="277" t="s">
        <v>172</v>
      </c>
      <c r="D95" s="278" t="s">
        <v>173</v>
      </c>
      <c r="E95" s="279"/>
      <c r="F95" s="275"/>
      <c r="G95" s="217"/>
      <c r="H95" s="332"/>
      <c r="I95" s="1309"/>
      <c r="J95" s="1310"/>
      <c r="K95" s="1309"/>
      <c r="L95" s="1310"/>
      <c r="M95" s="169"/>
      <c r="N95" s="61"/>
    </row>
    <row r="96" spans="1:14" ht="11.25">
      <c r="A96" s="59"/>
      <c r="B96" s="273">
        <v>27</v>
      </c>
      <c r="C96" s="274" t="s">
        <v>52</v>
      </c>
      <c r="D96" s="1321" t="s">
        <v>289</v>
      </c>
      <c r="E96" s="1322"/>
      <c r="F96" s="275"/>
      <c r="G96" s="217">
        <f>SUM(G97:G107)</f>
        <v>0</v>
      </c>
      <c r="H96" s="466">
        <f>SUM(H97:H107)</f>
        <v>0</v>
      </c>
      <c r="I96" s="1309">
        <f>SUM(I97:J107)</f>
        <v>0</v>
      </c>
      <c r="J96" s="1329"/>
      <c r="K96" s="1309">
        <f>SUM(K97:L107)</f>
        <v>0</v>
      </c>
      <c r="L96" s="1329"/>
      <c r="M96" s="169"/>
      <c r="N96" s="61"/>
    </row>
    <row r="97" spans="1:14" ht="11.25">
      <c r="A97" s="59"/>
      <c r="B97" s="273"/>
      <c r="C97" s="277" t="s">
        <v>174</v>
      </c>
      <c r="D97" s="1307" t="s">
        <v>175</v>
      </c>
      <c r="E97" s="1308"/>
      <c r="F97" s="275"/>
      <c r="G97" s="217"/>
      <c r="H97" s="465"/>
      <c r="I97" s="1309"/>
      <c r="J97" s="1310"/>
      <c r="K97" s="1309"/>
      <c r="L97" s="1310"/>
      <c r="M97" s="169"/>
      <c r="N97" s="61"/>
    </row>
    <row r="98" spans="1:14" ht="11.25">
      <c r="A98" s="59"/>
      <c r="B98" s="273"/>
      <c r="C98" s="277" t="s">
        <v>176</v>
      </c>
      <c r="D98" s="278" t="s">
        <v>177</v>
      </c>
      <c r="E98" s="279"/>
      <c r="F98" s="275"/>
      <c r="G98" s="217"/>
      <c r="H98" s="465"/>
      <c r="I98" s="1309"/>
      <c r="J98" s="1310"/>
      <c r="K98" s="1309"/>
      <c r="L98" s="1310"/>
      <c r="M98" s="169"/>
      <c r="N98" s="61"/>
    </row>
    <row r="99" spans="1:14" ht="11.25">
      <c r="A99" s="59"/>
      <c r="B99" s="273"/>
      <c r="C99" s="277" t="s">
        <v>178</v>
      </c>
      <c r="D99" s="278" t="s">
        <v>179</v>
      </c>
      <c r="E99" s="279"/>
      <c r="F99" s="275"/>
      <c r="G99" s="217"/>
      <c r="H99" s="465"/>
      <c r="I99" s="1309"/>
      <c r="J99" s="1310"/>
      <c r="K99" s="1309"/>
      <c r="L99" s="1310"/>
      <c r="M99" s="169"/>
      <c r="N99" s="61"/>
    </row>
    <row r="100" spans="1:14" ht="11.25">
      <c r="A100" s="59"/>
      <c r="B100" s="273"/>
      <c r="C100" s="277" t="s">
        <v>180</v>
      </c>
      <c r="D100" s="278" t="s">
        <v>181</v>
      </c>
      <c r="E100" s="279"/>
      <c r="F100" s="275"/>
      <c r="G100" s="217"/>
      <c r="H100" s="465"/>
      <c r="I100" s="1309"/>
      <c r="J100" s="1310"/>
      <c r="K100" s="1309"/>
      <c r="L100" s="1310"/>
      <c r="M100" s="169"/>
      <c r="N100" s="61"/>
    </row>
    <row r="101" spans="1:14" ht="11.25">
      <c r="A101" s="59"/>
      <c r="B101" s="273"/>
      <c r="C101" s="277" t="s">
        <v>182</v>
      </c>
      <c r="D101" s="278" t="s">
        <v>183</v>
      </c>
      <c r="E101" s="279"/>
      <c r="F101" s="275"/>
      <c r="G101" s="217"/>
      <c r="H101" s="332"/>
      <c r="I101" s="1309"/>
      <c r="J101" s="1310"/>
      <c r="K101" s="1309"/>
      <c r="L101" s="1310"/>
      <c r="M101" s="169"/>
      <c r="N101" s="61"/>
    </row>
    <row r="102" spans="1:14" ht="11.25">
      <c r="A102" s="59"/>
      <c r="B102" s="273"/>
      <c r="C102" s="277" t="s">
        <v>184</v>
      </c>
      <c r="D102" s="278" t="s">
        <v>185</v>
      </c>
      <c r="E102" s="279"/>
      <c r="F102" s="275"/>
      <c r="G102" s="217"/>
      <c r="H102" s="332"/>
      <c r="I102" s="1309" t="s">
        <v>290</v>
      </c>
      <c r="J102" s="1310"/>
      <c r="K102" s="1309"/>
      <c r="L102" s="1310"/>
      <c r="M102" s="169"/>
      <c r="N102" s="61"/>
    </row>
    <row r="103" spans="1:14" ht="11.25">
      <c r="A103" s="59"/>
      <c r="B103" s="273"/>
      <c r="C103" s="277" t="s">
        <v>186</v>
      </c>
      <c r="D103" s="278" t="s">
        <v>187</v>
      </c>
      <c r="E103" s="279" t="s">
        <v>290</v>
      </c>
      <c r="F103" s="275"/>
      <c r="G103" s="217"/>
      <c r="H103" s="332"/>
      <c r="I103" s="1309"/>
      <c r="J103" s="1310"/>
      <c r="K103" s="1309"/>
      <c r="L103" s="1310"/>
      <c r="M103" s="169"/>
      <c r="N103" s="61"/>
    </row>
    <row r="104" spans="1:14" ht="11.25">
      <c r="A104" s="59"/>
      <c r="B104" s="273"/>
      <c r="C104" s="277" t="s">
        <v>188</v>
      </c>
      <c r="D104" s="278" t="s">
        <v>189</v>
      </c>
      <c r="E104" s="279"/>
      <c r="F104" s="275"/>
      <c r="G104" s="217"/>
      <c r="H104" s="332"/>
      <c r="I104" s="1309"/>
      <c r="J104" s="1310"/>
      <c r="K104" s="1309"/>
      <c r="L104" s="1310"/>
      <c r="M104" s="169"/>
      <c r="N104" s="61"/>
    </row>
    <row r="105" spans="1:14" ht="11.25">
      <c r="A105" s="59"/>
      <c r="B105" s="273"/>
      <c r="C105" s="277" t="s">
        <v>190</v>
      </c>
      <c r="D105" s="278" t="s">
        <v>191</v>
      </c>
      <c r="E105" s="279"/>
      <c r="F105" s="275"/>
      <c r="G105" s="217"/>
      <c r="H105" s="332"/>
      <c r="I105" s="1309"/>
      <c r="J105" s="1310"/>
      <c r="K105" s="1309"/>
      <c r="L105" s="1310"/>
      <c r="M105" s="169"/>
      <c r="N105" s="61"/>
    </row>
    <row r="106" spans="1:14" ht="11.25">
      <c r="A106" s="59"/>
      <c r="B106" s="273"/>
      <c r="C106" s="277" t="s">
        <v>192</v>
      </c>
      <c r="D106" s="1307" t="s">
        <v>193</v>
      </c>
      <c r="E106" s="1308"/>
      <c r="F106" s="275"/>
      <c r="G106" s="217"/>
      <c r="H106" s="332"/>
      <c r="I106" s="1309"/>
      <c r="J106" s="1310"/>
      <c r="K106" s="1309"/>
      <c r="L106" s="1310"/>
      <c r="M106" s="169"/>
      <c r="N106" s="61"/>
    </row>
    <row r="107" spans="1:14" ht="11.25">
      <c r="A107" s="59"/>
      <c r="B107" s="273"/>
      <c r="C107" s="277" t="s">
        <v>194</v>
      </c>
      <c r="D107" s="278" t="s">
        <v>195</v>
      </c>
      <c r="E107" s="279"/>
      <c r="F107" s="275"/>
      <c r="G107" s="217"/>
      <c r="H107" s="332"/>
      <c r="I107" s="1309"/>
      <c r="J107" s="1310"/>
      <c r="K107" s="1309"/>
      <c r="L107" s="1310"/>
      <c r="M107" s="169"/>
      <c r="N107" s="61"/>
    </row>
    <row r="108" spans="1:14" ht="11.25">
      <c r="A108" s="59"/>
      <c r="B108" s="273">
        <v>28</v>
      </c>
      <c r="C108" s="274" t="s">
        <v>53</v>
      </c>
      <c r="D108" s="1321" t="s">
        <v>196</v>
      </c>
      <c r="E108" s="1322"/>
      <c r="F108" s="275"/>
      <c r="G108" s="217">
        <f>SUM(G109:G116)</f>
        <v>0</v>
      </c>
      <c r="H108" s="371">
        <f>SUM(H109:H116)</f>
        <v>0</v>
      </c>
      <c r="I108" s="1309">
        <f>I109+I110+I111+I113+I114+I115+I116</f>
        <v>0</v>
      </c>
      <c r="J108" s="1329"/>
      <c r="K108" s="1309">
        <f>K109+K110+K111+K113+K114+K115+K116</f>
        <v>0</v>
      </c>
      <c r="L108" s="1329"/>
      <c r="M108" s="169"/>
      <c r="N108" s="61"/>
    </row>
    <row r="109" spans="1:14" ht="11.25">
      <c r="A109" s="59"/>
      <c r="B109" s="273"/>
      <c r="C109" s="277" t="s">
        <v>133</v>
      </c>
      <c r="D109" s="1307" t="s">
        <v>139</v>
      </c>
      <c r="E109" s="1308"/>
      <c r="F109" s="275"/>
      <c r="G109" s="217"/>
      <c r="H109" s="332"/>
      <c r="I109" s="1309"/>
      <c r="J109" s="1310"/>
      <c r="K109" s="1309"/>
      <c r="L109" s="1310"/>
      <c r="M109" s="169"/>
      <c r="N109" s="61"/>
    </row>
    <row r="110" spans="1:14" ht="11.25">
      <c r="A110" s="59"/>
      <c r="B110" s="273"/>
      <c r="C110" s="277" t="s">
        <v>134</v>
      </c>
      <c r="D110" s="1307" t="s">
        <v>197</v>
      </c>
      <c r="E110" s="1308"/>
      <c r="F110" s="275"/>
      <c r="G110" s="217"/>
      <c r="H110" s="332"/>
      <c r="I110" s="1309"/>
      <c r="J110" s="1310"/>
      <c r="K110" s="1309"/>
      <c r="L110" s="1310"/>
      <c r="M110" s="169"/>
      <c r="N110" s="61"/>
    </row>
    <row r="111" spans="1:14" ht="11.25">
      <c r="A111" s="59"/>
      <c r="B111" s="273"/>
      <c r="C111" s="277" t="s">
        <v>135</v>
      </c>
      <c r="D111" s="1307" t="s">
        <v>140</v>
      </c>
      <c r="E111" s="1308"/>
      <c r="F111" s="275"/>
      <c r="G111" s="217"/>
      <c r="H111" s="332"/>
      <c r="I111" s="1309"/>
      <c r="J111" s="1310"/>
      <c r="K111" s="1309"/>
      <c r="L111" s="1310"/>
      <c r="M111" s="169"/>
      <c r="N111" s="61"/>
    </row>
    <row r="112" spans="1:14" ht="11.25">
      <c r="A112" s="59"/>
      <c r="B112" s="273"/>
      <c r="C112" s="277" t="s">
        <v>198</v>
      </c>
      <c r="D112" s="278" t="s">
        <v>199</v>
      </c>
      <c r="E112" s="279"/>
      <c r="F112" s="275"/>
      <c r="G112" s="217"/>
      <c r="H112" s="332"/>
      <c r="I112" s="1309"/>
      <c r="J112" s="1310"/>
      <c r="K112" s="1309"/>
      <c r="L112" s="1310"/>
      <c r="M112" s="169"/>
      <c r="N112" s="61"/>
    </row>
    <row r="113" spans="1:14" ht="11.25">
      <c r="A113" s="59"/>
      <c r="B113" s="273"/>
      <c r="C113" s="277" t="s">
        <v>200</v>
      </c>
      <c r="D113" s="1307" t="s">
        <v>141</v>
      </c>
      <c r="E113" s="1308"/>
      <c r="F113" s="275"/>
      <c r="G113" s="217"/>
      <c r="H113" s="332"/>
      <c r="I113" s="1309"/>
      <c r="J113" s="1310"/>
      <c r="K113" s="1309"/>
      <c r="L113" s="1310"/>
      <c r="M113" s="169"/>
      <c r="N113" s="61"/>
    </row>
    <row r="114" spans="1:14" ht="11.25">
      <c r="A114" s="59"/>
      <c r="B114" s="273"/>
      <c r="C114" s="277" t="s">
        <v>136</v>
      </c>
      <c r="D114" s="1307" t="s">
        <v>201</v>
      </c>
      <c r="E114" s="1308"/>
      <c r="F114" s="275"/>
      <c r="G114" s="217"/>
      <c r="H114" s="332"/>
      <c r="I114" s="1309"/>
      <c r="J114" s="1310"/>
      <c r="K114" s="1309"/>
      <c r="L114" s="1310"/>
      <c r="M114" s="169"/>
      <c r="N114" s="61"/>
    </row>
    <row r="115" spans="1:14" ht="11.25">
      <c r="A115" s="59"/>
      <c r="B115" s="273"/>
      <c r="C115" s="277" t="s">
        <v>137</v>
      </c>
      <c r="D115" s="1307" t="s">
        <v>202</v>
      </c>
      <c r="E115" s="1308"/>
      <c r="F115" s="275"/>
      <c r="G115" s="217"/>
      <c r="H115" s="332"/>
      <c r="I115" s="1309"/>
      <c r="J115" s="1310"/>
      <c r="K115" s="1309"/>
      <c r="L115" s="1310"/>
      <c r="M115" s="169"/>
      <c r="N115" s="61"/>
    </row>
    <row r="116" spans="1:14" ht="11.25">
      <c r="A116" s="59"/>
      <c r="B116" s="273"/>
      <c r="C116" s="277" t="s">
        <v>138</v>
      </c>
      <c r="D116" s="1307" t="s">
        <v>203</v>
      </c>
      <c r="E116" s="1308"/>
      <c r="F116" s="275"/>
      <c r="G116" s="217"/>
      <c r="H116" s="332"/>
      <c r="I116" s="1309"/>
      <c r="J116" s="1310"/>
      <c r="K116" s="1309"/>
      <c r="L116" s="1310"/>
      <c r="M116" s="169"/>
      <c r="N116" s="61"/>
    </row>
    <row r="117" spans="1:14" ht="11.25">
      <c r="A117" s="59"/>
      <c r="B117" s="273">
        <v>29</v>
      </c>
      <c r="C117" s="274" t="s">
        <v>54</v>
      </c>
      <c r="D117" s="1321" t="s">
        <v>142</v>
      </c>
      <c r="E117" s="1322"/>
      <c r="F117" s="275"/>
      <c r="G117" s="217">
        <f>SUM(G119:G125)</f>
        <v>0</v>
      </c>
      <c r="H117" s="371">
        <f>SUM(H118:H125)</f>
        <v>0</v>
      </c>
      <c r="I117" s="1309">
        <f>I119+I120+I121+I122+I123+I124+I125</f>
        <v>0</v>
      </c>
      <c r="J117" s="1329"/>
      <c r="K117" s="1309">
        <f>K119+K120+K121+K122+K123+K124+K125</f>
        <v>0</v>
      </c>
      <c r="L117" s="1329"/>
      <c r="M117" s="169"/>
      <c r="N117" s="61"/>
    </row>
    <row r="118" spans="1:14" ht="11.25">
      <c r="A118" s="59"/>
      <c r="B118" s="284"/>
      <c r="C118" s="277" t="s">
        <v>204</v>
      </c>
      <c r="D118" s="278" t="s">
        <v>205</v>
      </c>
      <c r="E118" s="279"/>
      <c r="F118" s="275"/>
      <c r="G118" s="217"/>
      <c r="H118" s="332"/>
      <c r="I118" s="1309"/>
      <c r="J118" s="1310"/>
      <c r="K118" s="1309"/>
      <c r="L118" s="1310"/>
      <c r="M118" s="169"/>
      <c r="N118" s="61"/>
    </row>
    <row r="119" spans="1:14" ht="11.25">
      <c r="A119" s="59"/>
      <c r="B119" s="273"/>
      <c r="C119" s="277" t="s">
        <v>206</v>
      </c>
      <c r="D119" s="1307" t="s">
        <v>143</v>
      </c>
      <c r="E119" s="1308"/>
      <c r="F119" s="275"/>
      <c r="G119" s="217"/>
      <c r="H119" s="332"/>
      <c r="I119" s="1309"/>
      <c r="J119" s="1310"/>
      <c r="K119" s="1309"/>
      <c r="L119" s="1310"/>
      <c r="M119" s="169"/>
      <c r="N119" s="61"/>
    </row>
    <row r="120" spans="1:14" ht="11.25">
      <c r="A120" s="59"/>
      <c r="B120" s="273"/>
      <c r="C120" s="277" t="s">
        <v>207</v>
      </c>
      <c r="D120" s="1307" t="s">
        <v>208</v>
      </c>
      <c r="E120" s="1308"/>
      <c r="F120" s="275"/>
      <c r="G120" s="217"/>
      <c r="H120" s="332"/>
      <c r="I120" s="1309"/>
      <c r="J120" s="1310"/>
      <c r="K120" s="1309"/>
      <c r="L120" s="1310"/>
      <c r="M120" s="169"/>
      <c r="N120" s="61"/>
    </row>
    <row r="121" spans="1:14" ht="11.25">
      <c r="A121" s="59"/>
      <c r="B121" s="273"/>
      <c r="C121" s="277" t="s">
        <v>209</v>
      </c>
      <c r="D121" s="1307" t="s">
        <v>144</v>
      </c>
      <c r="E121" s="1308"/>
      <c r="F121" s="275"/>
      <c r="G121" s="217"/>
      <c r="H121" s="332"/>
      <c r="I121" s="1309"/>
      <c r="J121" s="1310"/>
      <c r="K121" s="1309"/>
      <c r="L121" s="1310"/>
      <c r="M121" s="169"/>
      <c r="N121" s="61"/>
    </row>
    <row r="122" spans="1:14" ht="11.25">
      <c r="A122" s="59"/>
      <c r="B122" s="273"/>
      <c r="C122" s="277" t="s">
        <v>210</v>
      </c>
      <c r="D122" s="1307" t="s">
        <v>145</v>
      </c>
      <c r="E122" s="1308"/>
      <c r="F122" s="275"/>
      <c r="G122" s="217"/>
      <c r="H122" s="332"/>
      <c r="I122" s="1309"/>
      <c r="J122" s="1310"/>
      <c r="K122" s="1309"/>
      <c r="L122" s="1310"/>
      <c r="M122" s="169"/>
      <c r="N122" s="61"/>
    </row>
    <row r="123" spans="1:14" ht="11.25">
      <c r="A123" s="59"/>
      <c r="B123" s="273"/>
      <c r="C123" s="277" t="s">
        <v>211</v>
      </c>
      <c r="D123" s="1307" t="s">
        <v>146</v>
      </c>
      <c r="E123" s="1308"/>
      <c r="F123" s="275"/>
      <c r="G123" s="217"/>
      <c r="H123" s="332"/>
      <c r="I123" s="1309"/>
      <c r="J123" s="1310"/>
      <c r="K123" s="1309"/>
      <c r="L123" s="1310"/>
      <c r="M123" s="169"/>
      <c r="N123" s="61"/>
    </row>
    <row r="124" spans="1:14" ht="11.25">
      <c r="A124" s="59"/>
      <c r="B124" s="273"/>
      <c r="C124" s="277" t="s">
        <v>212</v>
      </c>
      <c r="D124" s="1307" t="s">
        <v>147</v>
      </c>
      <c r="E124" s="1308"/>
      <c r="F124" s="275"/>
      <c r="G124" s="217"/>
      <c r="H124" s="332"/>
      <c r="I124" s="1309"/>
      <c r="J124" s="1310"/>
      <c r="K124" s="1309"/>
      <c r="L124" s="1310"/>
      <c r="M124" s="169"/>
      <c r="N124" s="61"/>
    </row>
    <row r="125" spans="1:14" ht="11.25">
      <c r="A125" s="59"/>
      <c r="B125" s="273"/>
      <c r="C125" s="277" t="s">
        <v>213</v>
      </c>
      <c r="D125" s="114" t="s">
        <v>214</v>
      </c>
      <c r="E125" s="114"/>
      <c r="F125" s="289"/>
      <c r="G125" s="217"/>
      <c r="H125" s="332"/>
      <c r="I125" s="1309"/>
      <c r="J125" s="1310"/>
      <c r="K125" s="1309"/>
      <c r="L125" s="1310"/>
      <c r="M125" s="169"/>
      <c r="N125" s="61"/>
    </row>
    <row r="126" spans="1:14" ht="11.25">
      <c r="A126" s="59"/>
      <c r="B126" s="273"/>
      <c r="C126" s="468" t="s">
        <v>293</v>
      </c>
      <c r="D126" s="528" t="s">
        <v>294</v>
      </c>
      <c r="E126" s="114"/>
      <c r="F126" s="289"/>
      <c r="G126" s="217"/>
      <c r="H126" s="371">
        <f>SUM(H127:H127)</f>
        <v>0</v>
      </c>
      <c r="I126" s="281"/>
      <c r="J126" s="282"/>
      <c r="K126" s="281"/>
      <c r="L126" s="282"/>
      <c r="M126" s="169"/>
      <c r="N126" s="61"/>
    </row>
    <row r="127" spans="1:14" ht="11.25">
      <c r="A127" s="59"/>
      <c r="B127" s="273"/>
      <c r="C127" s="469" t="s">
        <v>295</v>
      </c>
      <c r="D127" s="529" t="s">
        <v>296</v>
      </c>
      <c r="E127" s="114"/>
      <c r="F127" s="289"/>
      <c r="G127" s="217"/>
      <c r="H127" s="332"/>
      <c r="I127" s="281"/>
      <c r="J127" s="282"/>
      <c r="K127" s="281"/>
      <c r="L127" s="282"/>
      <c r="M127" s="169"/>
      <c r="N127" s="61"/>
    </row>
    <row r="128" spans="1:14" ht="11.25">
      <c r="A128" s="59"/>
      <c r="B128" s="273">
        <v>30</v>
      </c>
      <c r="C128" s="274" t="s">
        <v>55</v>
      </c>
      <c r="D128" s="1321" t="s">
        <v>215</v>
      </c>
      <c r="E128" s="1322"/>
      <c r="F128" s="275"/>
      <c r="G128" s="217">
        <f>SUM(G129:G130)</f>
        <v>0</v>
      </c>
      <c r="H128" s="371">
        <f>SUM(H129:H130)</f>
        <v>0</v>
      </c>
      <c r="I128" s="1309">
        <f>I129+I130</f>
        <v>0</v>
      </c>
      <c r="J128" s="1329"/>
      <c r="K128" s="1309">
        <f>K129+K130</f>
        <v>0</v>
      </c>
      <c r="L128" s="1329"/>
      <c r="M128" s="169"/>
      <c r="N128" s="61"/>
    </row>
    <row r="129" spans="1:14" ht="11.25">
      <c r="A129" s="59"/>
      <c r="B129" s="273"/>
      <c r="C129" s="277" t="s">
        <v>148</v>
      </c>
      <c r="D129" s="1307" t="s">
        <v>216</v>
      </c>
      <c r="E129" s="1308"/>
      <c r="F129" s="275"/>
      <c r="G129" s="217"/>
      <c r="H129" s="332"/>
      <c r="I129" s="1309"/>
      <c r="J129" s="1310"/>
      <c r="K129" s="1309"/>
      <c r="L129" s="1310"/>
      <c r="M129" s="169"/>
      <c r="N129" s="61"/>
    </row>
    <row r="130" spans="1:14" ht="11.25">
      <c r="A130" s="59"/>
      <c r="B130" s="273"/>
      <c r="C130" s="277" t="s">
        <v>149</v>
      </c>
      <c r="D130" s="1307" t="s">
        <v>217</v>
      </c>
      <c r="E130" s="1308"/>
      <c r="F130" s="275"/>
      <c r="G130" s="217"/>
      <c r="H130" s="332"/>
      <c r="I130" s="1309"/>
      <c r="J130" s="1310"/>
      <c r="K130" s="1309"/>
      <c r="L130" s="1310"/>
      <c r="M130" s="169"/>
      <c r="N130" s="61"/>
    </row>
    <row r="131" spans="1:14" ht="11.25">
      <c r="A131" s="59"/>
      <c r="B131" s="273"/>
      <c r="C131" s="274" t="s">
        <v>219</v>
      </c>
      <c r="D131" s="1321" t="s">
        <v>218</v>
      </c>
      <c r="E131" s="1322"/>
      <c r="F131" s="287"/>
      <c r="G131" s="288"/>
      <c r="H131" s="371"/>
      <c r="I131" s="1330"/>
      <c r="J131" s="1326"/>
      <c r="K131" s="1330"/>
      <c r="L131" s="1326"/>
      <c r="M131" s="169"/>
      <c r="N131" s="61"/>
    </row>
    <row r="132" spans="1:14" ht="13.5" customHeight="1">
      <c r="A132" s="59"/>
      <c r="B132" s="273">
        <v>32</v>
      </c>
      <c r="C132" s="274" t="s">
        <v>56</v>
      </c>
      <c r="D132" s="1321" t="s">
        <v>150</v>
      </c>
      <c r="E132" s="1322"/>
      <c r="F132" s="275"/>
      <c r="G132" s="217">
        <f>SUM(G133:G137)</f>
        <v>0</v>
      </c>
      <c r="H132" s="371">
        <f>SUM(H133:H137)</f>
        <v>0</v>
      </c>
      <c r="I132" s="1309">
        <f>I133+I134+I135+I136+I137</f>
        <v>0</v>
      </c>
      <c r="J132" s="1329"/>
      <c r="K132" s="1309">
        <f>K133+K134+K135+K136+K137</f>
        <v>0</v>
      </c>
      <c r="L132" s="1329"/>
      <c r="M132" s="169"/>
      <c r="N132" s="61"/>
    </row>
    <row r="133" spans="1:14" ht="13.5" customHeight="1">
      <c r="A133" s="59"/>
      <c r="B133" s="273"/>
      <c r="C133" s="277" t="s">
        <v>151</v>
      </c>
      <c r="D133" s="1307" t="s">
        <v>153</v>
      </c>
      <c r="E133" s="1308"/>
      <c r="F133" s="275"/>
      <c r="G133" s="217"/>
      <c r="H133" s="332"/>
      <c r="I133" s="1309"/>
      <c r="J133" s="1310"/>
      <c r="K133" s="1309"/>
      <c r="L133" s="1310"/>
      <c r="M133" s="169"/>
      <c r="N133" s="61"/>
    </row>
    <row r="134" spans="1:14" ht="13.5" customHeight="1">
      <c r="A134" s="59"/>
      <c r="B134" s="273"/>
      <c r="C134" s="277" t="s">
        <v>220</v>
      </c>
      <c r="D134" s="1307" t="s">
        <v>221</v>
      </c>
      <c r="E134" s="1308"/>
      <c r="F134" s="275"/>
      <c r="G134" s="217"/>
      <c r="H134" s="332"/>
      <c r="I134" s="1309"/>
      <c r="J134" s="1310"/>
      <c r="K134" s="1309"/>
      <c r="L134" s="1310"/>
      <c r="M134" s="169"/>
      <c r="N134" s="61"/>
    </row>
    <row r="135" spans="1:14" ht="13.5" customHeight="1">
      <c r="A135" s="59"/>
      <c r="B135" s="273"/>
      <c r="C135" s="277" t="s">
        <v>222</v>
      </c>
      <c r="D135" s="1307" t="s">
        <v>223</v>
      </c>
      <c r="E135" s="1308"/>
      <c r="F135" s="275"/>
      <c r="G135" s="217"/>
      <c r="H135" s="332"/>
      <c r="I135" s="1309"/>
      <c r="J135" s="1310"/>
      <c r="K135" s="1309"/>
      <c r="L135" s="1310"/>
      <c r="M135" s="169"/>
      <c r="N135" s="61"/>
    </row>
    <row r="136" spans="1:14" ht="13.5" customHeight="1">
      <c r="A136" s="59"/>
      <c r="B136" s="273"/>
      <c r="C136" s="277" t="s">
        <v>224</v>
      </c>
      <c r="D136" s="1318" t="s">
        <v>225</v>
      </c>
      <c r="E136" s="1319"/>
      <c r="F136" s="289"/>
      <c r="G136" s="217"/>
      <c r="H136" s="332"/>
      <c r="I136" s="1309"/>
      <c r="J136" s="1310"/>
      <c r="K136" s="1309"/>
      <c r="L136" s="1310"/>
      <c r="M136" s="169"/>
      <c r="N136" s="61"/>
    </row>
    <row r="137" spans="1:14" ht="13.5" customHeight="1">
      <c r="A137" s="59"/>
      <c r="B137" s="273"/>
      <c r="C137" s="277" t="s">
        <v>226</v>
      </c>
      <c r="D137" s="1320" t="s">
        <v>227</v>
      </c>
      <c r="E137" s="1320"/>
      <c r="F137" s="289"/>
      <c r="G137" s="217"/>
      <c r="H137" s="471"/>
      <c r="I137" s="1305"/>
      <c r="J137" s="1305"/>
      <c r="K137" s="1311"/>
      <c r="L137" s="1310"/>
      <c r="M137" s="169"/>
      <c r="N137" s="61"/>
    </row>
    <row r="138" spans="1:14" s="286" customFormat="1" ht="13.5" customHeight="1">
      <c r="A138" s="291"/>
      <c r="B138" s="273"/>
      <c r="C138" s="274" t="s">
        <v>69</v>
      </c>
      <c r="D138" s="1321" t="s">
        <v>228</v>
      </c>
      <c r="E138" s="1322"/>
      <c r="F138" s="287"/>
      <c r="G138" s="292">
        <f>SUM(G139:G144)</f>
        <v>0</v>
      </c>
      <c r="H138" s="473">
        <f>SUM(H139:H144)</f>
        <v>0</v>
      </c>
      <c r="I138" s="1323">
        <f>SUM(I139:J144)</f>
        <v>0</v>
      </c>
      <c r="J138" s="1324"/>
      <c r="K138" s="1325">
        <f>SUM(K139:L144)</f>
        <v>0</v>
      </c>
      <c r="L138" s="1326"/>
      <c r="M138" s="294"/>
      <c r="N138" s="295"/>
    </row>
    <row r="139" spans="1:14" ht="13.5" customHeight="1">
      <c r="A139" s="59"/>
      <c r="B139" s="273"/>
      <c r="C139" s="277" t="s">
        <v>152</v>
      </c>
      <c r="D139" s="1307" t="s">
        <v>229</v>
      </c>
      <c r="E139" s="1308"/>
      <c r="F139" s="275"/>
      <c r="G139" s="296"/>
      <c r="H139" s="475"/>
      <c r="I139" s="1327"/>
      <c r="J139" s="1328"/>
      <c r="K139" s="1311"/>
      <c r="L139" s="1310"/>
      <c r="M139" s="169"/>
      <c r="N139" s="61"/>
    </row>
    <row r="140" spans="1:14" ht="13.5" customHeight="1">
      <c r="A140" s="59"/>
      <c r="B140" s="273"/>
      <c r="C140" s="277" t="s">
        <v>230</v>
      </c>
      <c r="D140" s="1307" t="s">
        <v>231</v>
      </c>
      <c r="E140" s="1308"/>
      <c r="F140" s="275"/>
      <c r="G140" s="217"/>
      <c r="H140" s="476"/>
      <c r="I140" s="1309"/>
      <c r="J140" s="1310"/>
      <c r="K140" s="1311"/>
      <c r="L140" s="1310"/>
      <c r="M140" s="169"/>
      <c r="N140" s="61"/>
    </row>
    <row r="141" spans="1:14" ht="13.5" customHeight="1">
      <c r="A141" s="59"/>
      <c r="B141" s="273"/>
      <c r="C141" s="277" t="s">
        <v>232</v>
      </c>
      <c r="D141" s="278" t="s">
        <v>233</v>
      </c>
      <c r="E141" s="279"/>
      <c r="F141" s="275"/>
      <c r="G141" s="217"/>
      <c r="H141" s="465"/>
      <c r="I141" s="1309"/>
      <c r="J141" s="1310"/>
      <c r="K141" s="1311"/>
      <c r="L141" s="1310"/>
      <c r="M141" s="169"/>
      <c r="N141" s="61"/>
    </row>
    <row r="142" spans="1:14" ht="13.5" customHeight="1">
      <c r="A142" s="59"/>
      <c r="B142" s="273"/>
      <c r="C142" s="277" t="s">
        <v>234</v>
      </c>
      <c r="D142" s="278" t="s">
        <v>235</v>
      </c>
      <c r="E142" s="279"/>
      <c r="F142" s="275"/>
      <c r="G142" s="217"/>
      <c r="H142" s="332"/>
      <c r="I142" s="1312"/>
      <c r="J142" s="1313"/>
      <c r="K142" s="1311"/>
      <c r="L142" s="1310"/>
      <c r="M142" s="169"/>
      <c r="N142" s="61"/>
    </row>
    <row r="143" spans="1:14" ht="13.5" customHeight="1">
      <c r="A143" s="59"/>
      <c r="B143" s="273"/>
      <c r="C143" s="285" t="s">
        <v>236</v>
      </c>
      <c r="D143" s="1304" t="s">
        <v>154</v>
      </c>
      <c r="E143" s="1304"/>
      <c r="F143" s="298"/>
      <c r="G143" s="299"/>
      <c r="H143" s="478"/>
      <c r="I143" s="1305"/>
      <c r="J143" s="1305"/>
      <c r="K143" s="1306"/>
      <c r="L143" s="1305"/>
      <c r="M143" s="60"/>
      <c r="N143" s="61"/>
    </row>
    <row r="144" spans="1:14" ht="13.5" customHeight="1">
      <c r="A144" s="59"/>
      <c r="B144" s="273"/>
      <c r="C144" s="234" t="s">
        <v>237</v>
      </c>
      <c r="D144" s="9" t="s">
        <v>238</v>
      </c>
      <c r="E144" s="300"/>
      <c r="F144" s="298"/>
      <c r="G144" s="299"/>
      <c r="H144" s="480"/>
      <c r="I144" s="1314"/>
      <c r="J144" s="1315"/>
      <c r="K144" s="1314"/>
      <c r="L144" s="1315"/>
      <c r="M144" s="60"/>
      <c r="N144" s="61"/>
    </row>
    <row r="145" spans="1:14" s="286" customFormat="1" ht="13.5" customHeight="1">
      <c r="A145" s="291"/>
      <c r="B145" s="302"/>
      <c r="C145" s="303" t="s">
        <v>70</v>
      </c>
      <c r="D145" s="304" t="s">
        <v>262</v>
      </c>
      <c r="E145" s="305"/>
      <c r="F145" s="287"/>
      <c r="G145" s="288">
        <f>SUM(G146:G148)</f>
        <v>0</v>
      </c>
      <c r="H145" s="481">
        <f>SUM(H146:H148)</f>
        <v>0</v>
      </c>
      <c r="I145" s="1316">
        <f>SUM(I146:J148)</f>
        <v>0</v>
      </c>
      <c r="J145" s="1317"/>
      <c r="K145" s="1316">
        <f>SUM(K146:L148)</f>
        <v>0</v>
      </c>
      <c r="L145" s="1317"/>
      <c r="M145" s="306"/>
      <c r="N145" s="295"/>
    </row>
    <row r="146" spans="1:14" ht="13.5" customHeight="1">
      <c r="A146" s="59"/>
      <c r="B146" s="302"/>
      <c r="C146" s="307" t="s">
        <v>239</v>
      </c>
      <c r="D146" s="308" t="s">
        <v>240</v>
      </c>
      <c r="E146" s="309"/>
      <c r="F146" s="275"/>
      <c r="G146" s="217"/>
      <c r="H146" s="465"/>
      <c r="I146" s="1300"/>
      <c r="J146" s="1301"/>
      <c r="K146" s="1300"/>
      <c r="L146" s="1301"/>
      <c r="M146" s="60"/>
      <c r="N146" s="61"/>
    </row>
    <row r="147" spans="1:14" ht="13.5" customHeight="1">
      <c r="A147" s="59"/>
      <c r="B147" s="302"/>
      <c r="C147" s="307" t="s">
        <v>241</v>
      </c>
      <c r="D147" s="308" t="s">
        <v>242</v>
      </c>
      <c r="E147" s="309"/>
      <c r="F147" s="275"/>
      <c r="G147" s="217"/>
      <c r="H147" s="465"/>
      <c r="I147" s="1300"/>
      <c r="J147" s="1301"/>
      <c r="K147" s="1300"/>
      <c r="L147" s="1301"/>
      <c r="M147" s="60"/>
      <c r="N147" s="61"/>
    </row>
    <row r="148" spans="1:14" ht="13.5" customHeight="1" thickBot="1">
      <c r="A148" s="59"/>
      <c r="B148" s="310"/>
      <c r="C148" s="311" t="s">
        <v>243</v>
      </c>
      <c r="D148" s="312" t="s">
        <v>244</v>
      </c>
      <c r="E148" s="300"/>
      <c r="F148" s="313"/>
      <c r="G148" s="211"/>
      <c r="H148" s="530"/>
      <c r="I148" s="1296"/>
      <c r="J148" s="1297"/>
      <c r="K148" s="1296"/>
      <c r="L148" s="1297"/>
      <c r="M148" s="60"/>
      <c r="N148" s="61"/>
    </row>
    <row r="149" spans="1:14" ht="12" thickBot="1">
      <c r="A149" s="59"/>
      <c r="B149" s="179">
        <v>33</v>
      </c>
      <c r="C149" s="315" t="s">
        <v>57</v>
      </c>
      <c r="D149" s="316" t="s">
        <v>58</v>
      </c>
      <c r="E149" s="223"/>
      <c r="F149" s="224"/>
      <c r="G149" s="205">
        <f>SUM(G150:G155)</f>
        <v>0</v>
      </c>
      <c r="H149" s="484">
        <f>SUM(H150:H155)</f>
        <v>0</v>
      </c>
      <c r="I149" s="1298">
        <f>SUM(I150:I155)</f>
        <v>0</v>
      </c>
      <c r="J149" s="1299"/>
      <c r="K149" s="1298">
        <f>SUM(K150:K155)</f>
        <v>0</v>
      </c>
      <c r="L149" s="1299"/>
      <c r="M149" s="60"/>
      <c r="N149" s="61"/>
    </row>
    <row r="150" spans="1:14" s="326" customFormat="1" ht="11.25">
      <c r="A150" s="62"/>
      <c r="B150" s="318">
        <v>34</v>
      </c>
      <c r="C150" s="319" t="s">
        <v>92</v>
      </c>
      <c r="D150" s="320" t="s">
        <v>122</v>
      </c>
      <c r="E150" s="321"/>
      <c r="F150" s="322"/>
      <c r="G150" s="323"/>
      <c r="H150" s="323"/>
      <c r="I150" s="1302"/>
      <c r="J150" s="1303"/>
      <c r="K150" s="1302"/>
      <c r="L150" s="1303"/>
      <c r="M150" s="324"/>
      <c r="N150" s="325"/>
    </row>
    <row r="151" spans="1:14" s="326" customFormat="1" ht="11.25">
      <c r="A151" s="62"/>
      <c r="B151" s="327">
        <v>35</v>
      </c>
      <c r="C151" s="328" t="s">
        <v>93</v>
      </c>
      <c r="D151" s="329" t="s">
        <v>97</v>
      </c>
      <c r="E151" s="330"/>
      <c r="F151" s="331"/>
      <c r="G151" s="332"/>
      <c r="H151" s="332"/>
      <c r="I151" s="1294"/>
      <c r="J151" s="1295"/>
      <c r="K151" s="1294"/>
      <c r="L151" s="1295"/>
      <c r="M151" s="324"/>
      <c r="N151" s="325"/>
    </row>
    <row r="152" spans="1:14" s="326" customFormat="1" ht="11.25">
      <c r="A152" s="62"/>
      <c r="B152" s="327">
        <v>36</v>
      </c>
      <c r="C152" s="328" t="s">
        <v>94</v>
      </c>
      <c r="D152" s="329" t="s">
        <v>98</v>
      </c>
      <c r="E152" s="330"/>
      <c r="F152" s="331"/>
      <c r="G152" s="332"/>
      <c r="H152" s="332"/>
      <c r="I152" s="1294"/>
      <c r="J152" s="1295"/>
      <c r="K152" s="1294"/>
      <c r="L152" s="1295"/>
      <c r="M152" s="324"/>
      <c r="N152" s="325"/>
    </row>
    <row r="153" spans="1:14" s="326" customFormat="1" ht="11.25">
      <c r="A153" s="62"/>
      <c r="B153" s="327">
        <v>37</v>
      </c>
      <c r="C153" s="328" t="s">
        <v>95</v>
      </c>
      <c r="D153" s="329" t="s">
        <v>96</v>
      </c>
      <c r="E153" s="330"/>
      <c r="F153" s="331"/>
      <c r="G153" s="332"/>
      <c r="H153" s="332"/>
      <c r="I153" s="1294"/>
      <c r="J153" s="1295"/>
      <c r="K153" s="1294"/>
      <c r="L153" s="1295"/>
      <c r="M153" s="324"/>
      <c r="N153" s="325"/>
    </row>
    <row r="154" spans="1:14" s="326" customFormat="1" ht="11.25">
      <c r="A154" s="62"/>
      <c r="B154" s="327"/>
      <c r="C154" s="333" t="s">
        <v>160</v>
      </c>
      <c r="D154" s="329" t="s">
        <v>161</v>
      </c>
      <c r="E154" s="330"/>
      <c r="F154" s="331"/>
      <c r="G154" s="332"/>
      <c r="H154" s="332"/>
      <c r="I154" s="1294"/>
      <c r="J154" s="1295"/>
      <c r="K154" s="1294"/>
      <c r="L154" s="1295"/>
      <c r="M154" s="324"/>
      <c r="N154" s="325"/>
    </row>
    <row r="155" spans="1:14" s="326" customFormat="1" ht="11.25">
      <c r="A155" s="62"/>
      <c r="B155" s="327"/>
      <c r="C155" s="333" t="s">
        <v>162</v>
      </c>
      <c r="D155" s="329" t="s">
        <v>163</v>
      </c>
      <c r="E155" s="330"/>
      <c r="F155" s="331"/>
      <c r="G155" s="332"/>
      <c r="H155" s="332"/>
      <c r="I155" s="1294"/>
      <c r="J155" s="1295"/>
      <c r="K155" s="1294"/>
      <c r="L155" s="1295"/>
      <c r="M155" s="324"/>
      <c r="N155" s="325"/>
    </row>
    <row r="156" spans="1:14" ht="11.25">
      <c r="A156" s="59"/>
      <c r="B156" s="334"/>
      <c r="C156" s="335"/>
      <c r="D156" s="336"/>
      <c r="E156" s="337"/>
      <c r="F156" s="338"/>
      <c r="G156" s="339"/>
      <c r="H156" s="485"/>
      <c r="I156" s="1290"/>
      <c r="J156" s="1291"/>
      <c r="K156" s="1290"/>
      <c r="L156" s="1291"/>
      <c r="M156" s="60"/>
      <c r="N156" s="61"/>
    </row>
    <row r="157" spans="1:13" ht="11.25">
      <c r="A157" s="11"/>
      <c r="B157" s="341">
        <v>38</v>
      </c>
      <c r="C157" s="342" t="s">
        <v>59</v>
      </c>
      <c r="D157" s="343" t="s">
        <v>60</v>
      </c>
      <c r="E157" s="344"/>
      <c r="F157" s="345"/>
      <c r="G157" s="346">
        <f>SUM(G158:G170)</f>
        <v>0</v>
      </c>
      <c r="H157" s="531">
        <f>SUM(H158:H170)</f>
        <v>0</v>
      </c>
      <c r="I157" s="1292">
        <f>SUM(I158:I170)</f>
        <v>0</v>
      </c>
      <c r="J157" s="1293"/>
      <c r="K157" s="1292">
        <f>SUM(K158:K170)</f>
        <v>0</v>
      </c>
      <c r="L157" s="1293"/>
      <c r="M157" s="12"/>
    </row>
    <row r="158" spans="1:13" ht="11.25">
      <c r="A158" s="11"/>
      <c r="B158" s="348">
        <v>39</v>
      </c>
      <c r="C158" s="349" t="s">
        <v>73</v>
      </c>
      <c r="D158" s="350" t="s">
        <v>71</v>
      </c>
      <c r="E158" s="351"/>
      <c r="F158" s="352"/>
      <c r="G158" s="353"/>
      <c r="H158" s="489"/>
      <c r="I158" s="1288"/>
      <c r="J158" s="1289"/>
      <c r="K158" s="1288"/>
      <c r="L158" s="1289"/>
      <c r="M158" s="12"/>
    </row>
    <row r="159" spans="1:13" ht="11.25">
      <c r="A159" s="11"/>
      <c r="B159" s="348">
        <v>40</v>
      </c>
      <c r="C159" s="349" t="s">
        <v>74</v>
      </c>
      <c r="D159" s="350" t="s">
        <v>72</v>
      </c>
      <c r="E159" s="351"/>
      <c r="F159" s="352"/>
      <c r="G159" s="353"/>
      <c r="H159" s="353"/>
      <c r="I159" s="1288"/>
      <c r="J159" s="1289"/>
      <c r="K159" s="1288"/>
      <c r="L159" s="1289"/>
      <c r="M159" s="12"/>
    </row>
    <row r="160" spans="1:13" ht="11.25">
      <c r="A160" s="11"/>
      <c r="B160" s="348">
        <v>41</v>
      </c>
      <c r="C160" s="349" t="s">
        <v>75</v>
      </c>
      <c r="D160" s="350" t="s">
        <v>77</v>
      </c>
      <c r="E160" s="351"/>
      <c r="F160" s="352"/>
      <c r="G160" s="353"/>
      <c r="H160" s="353"/>
      <c r="I160" s="1288"/>
      <c r="J160" s="1289"/>
      <c r="K160" s="1288"/>
      <c r="L160" s="1289"/>
      <c r="M160" s="12"/>
    </row>
    <row r="161" spans="1:13" ht="11.25">
      <c r="A161" s="11"/>
      <c r="B161" s="348">
        <v>42</v>
      </c>
      <c r="C161" s="349" t="s">
        <v>76</v>
      </c>
      <c r="D161" s="350" t="s">
        <v>78</v>
      </c>
      <c r="E161" s="351"/>
      <c r="F161" s="352"/>
      <c r="G161" s="353"/>
      <c r="H161" s="353"/>
      <c r="I161" s="1288"/>
      <c r="J161" s="1289"/>
      <c r="K161" s="1288"/>
      <c r="L161" s="1289"/>
      <c r="M161" s="12"/>
    </row>
    <row r="162" spans="1:13" ht="11.25">
      <c r="A162" s="11"/>
      <c r="B162" s="348">
        <v>43</v>
      </c>
      <c r="C162" s="349" t="s">
        <v>245</v>
      </c>
      <c r="D162" s="1282" t="s">
        <v>246</v>
      </c>
      <c r="E162" s="1283"/>
      <c r="F162" s="352"/>
      <c r="G162" s="353"/>
      <c r="H162" s="353"/>
      <c r="I162" s="1288"/>
      <c r="J162" s="1289"/>
      <c r="K162" s="1278"/>
      <c r="L162" s="1279"/>
      <c r="M162" s="12"/>
    </row>
    <row r="163" spans="1:13" ht="11.25">
      <c r="A163" s="11"/>
      <c r="B163" s="348">
        <v>44</v>
      </c>
      <c r="C163" s="349" t="s">
        <v>247</v>
      </c>
      <c r="D163" s="1282" t="s">
        <v>248</v>
      </c>
      <c r="E163" s="1283"/>
      <c r="F163" s="352"/>
      <c r="G163" s="353"/>
      <c r="H163" s="353"/>
      <c r="I163" s="1288"/>
      <c r="J163" s="1289"/>
      <c r="K163" s="1278"/>
      <c r="L163" s="1279"/>
      <c r="M163" s="12"/>
    </row>
    <row r="164" spans="1:13" ht="11.25">
      <c r="A164" s="11"/>
      <c r="B164" s="348">
        <v>45</v>
      </c>
      <c r="C164" s="349" t="s">
        <v>249</v>
      </c>
      <c r="D164" s="1282" t="s">
        <v>250</v>
      </c>
      <c r="E164" s="1283"/>
      <c r="F164" s="352"/>
      <c r="G164" s="353"/>
      <c r="H164" s="353"/>
      <c r="I164" s="1288"/>
      <c r="J164" s="1289"/>
      <c r="K164" s="1278"/>
      <c r="L164" s="1279"/>
      <c r="M164" s="12"/>
    </row>
    <row r="165" spans="1:13" ht="11.25">
      <c r="A165" s="11"/>
      <c r="B165" s="348">
        <v>46</v>
      </c>
      <c r="C165" s="349" t="s">
        <v>251</v>
      </c>
      <c r="D165" s="1282" t="s">
        <v>252</v>
      </c>
      <c r="E165" s="1283"/>
      <c r="F165" s="352"/>
      <c r="G165" s="353"/>
      <c r="H165" s="353"/>
      <c r="I165" s="1288"/>
      <c r="J165" s="1289"/>
      <c r="K165" s="1278"/>
      <c r="L165" s="1279"/>
      <c r="M165" s="12"/>
    </row>
    <row r="166" spans="1:13" ht="11.25">
      <c r="A166" s="11"/>
      <c r="B166" s="348">
        <v>47</v>
      </c>
      <c r="C166" s="349" t="s">
        <v>253</v>
      </c>
      <c r="D166" s="1282" t="s">
        <v>254</v>
      </c>
      <c r="E166" s="1283"/>
      <c r="F166" s="352"/>
      <c r="G166" s="353"/>
      <c r="H166" s="353"/>
      <c r="I166" s="1288"/>
      <c r="J166" s="1289"/>
      <c r="K166" s="1278"/>
      <c r="L166" s="1279"/>
      <c r="M166" s="12"/>
    </row>
    <row r="167" spans="1:13" ht="11.25">
      <c r="A167" s="11"/>
      <c r="B167" s="348">
        <v>48</v>
      </c>
      <c r="C167" s="349" t="s">
        <v>255</v>
      </c>
      <c r="D167" s="1282" t="s">
        <v>256</v>
      </c>
      <c r="E167" s="1283"/>
      <c r="F167" s="352"/>
      <c r="G167" s="353"/>
      <c r="H167" s="353"/>
      <c r="I167" s="1288"/>
      <c r="J167" s="1289"/>
      <c r="K167" s="1278"/>
      <c r="L167" s="1279"/>
      <c r="M167" s="12"/>
    </row>
    <row r="168" spans="1:13" ht="11.25">
      <c r="A168" s="11"/>
      <c r="B168" s="348">
        <v>49</v>
      </c>
      <c r="C168" s="349" t="s">
        <v>257</v>
      </c>
      <c r="D168" s="1282" t="s">
        <v>258</v>
      </c>
      <c r="E168" s="1283"/>
      <c r="F168" s="352"/>
      <c r="G168" s="353"/>
      <c r="H168" s="353"/>
      <c r="I168" s="1288"/>
      <c r="J168" s="1289"/>
      <c r="K168" s="1278"/>
      <c r="L168" s="1279"/>
      <c r="M168" s="12"/>
    </row>
    <row r="169" spans="1:13" ht="11.25">
      <c r="A169" s="11"/>
      <c r="B169" s="348">
        <v>50</v>
      </c>
      <c r="C169" s="349" t="s">
        <v>259</v>
      </c>
      <c r="D169" s="1282" t="s">
        <v>260</v>
      </c>
      <c r="E169" s="1283"/>
      <c r="F169" s="352"/>
      <c r="G169" s="353"/>
      <c r="H169" s="353"/>
      <c r="I169" s="1278"/>
      <c r="J169" s="1279"/>
      <c r="K169" s="1278"/>
      <c r="L169" s="1279"/>
      <c r="M169" s="12"/>
    </row>
    <row r="170" spans="1:13" ht="11.25">
      <c r="A170" s="11"/>
      <c r="B170" s="356">
        <v>51</v>
      </c>
      <c r="C170" s="349" t="s">
        <v>263</v>
      </c>
      <c r="D170" s="1286" t="s">
        <v>261</v>
      </c>
      <c r="E170" s="1287"/>
      <c r="F170" s="352"/>
      <c r="G170" s="353"/>
      <c r="H170" s="353"/>
      <c r="I170" s="1288"/>
      <c r="J170" s="1289"/>
      <c r="K170" s="1278"/>
      <c r="L170" s="1279"/>
      <c r="M170" s="12"/>
    </row>
    <row r="171" spans="1:13" ht="11.25">
      <c r="A171" s="11"/>
      <c r="B171" s="357"/>
      <c r="C171" s="358"/>
      <c r="D171" s="359"/>
      <c r="E171" s="360"/>
      <c r="F171" s="361"/>
      <c r="G171" s="362"/>
      <c r="H171" s="362"/>
      <c r="I171" s="1280"/>
      <c r="J171" s="1281"/>
      <c r="K171" s="1280"/>
      <c r="L171" s="1281"/>
      <c r="M171" s="12"/>
    </row>
    <row r="172" spans="1:14" ht="13.5" customHeight="1">
      <c r="A172" s="59"/>
      <c r="B172" s="364">
        <v>52</v>
      </c>
      <c r="C172" s="365" t="s">
        <v>61</v>
      </c>
      <c r="D172" s="1284" t="s">
        <v>88</v>
      </c>
      <c r="E172" s="1285"/>
      <c r="F172" s="366"/>
      <c r="G172" s="288">
        <f>SUM(G173:G193)</f>
        <v>0</v>
      </c>
      <c r="H172" s="288">
        <f>SUM(H173:H193)</f>
        <v>0</v>
      </c>
      <c r="I172" s="1459">
        <f>SUM(I173:I193)</f>
        <v>0</v>
      </c>
      <c r="J172" s="1460"/>
      <c r="K172" s="1459">
        <f>SUM(K173:K193)</f>
        <v>0</v>
      </c>
      <c r="L172" s="1460"/>
      <c r="M172" s="60"/>
      <c r="N172" s="61"/>
    </row>
    <row r="173" spans="1:14" s="326" customFormat="1" ht="13.5" customHeight="1">
      <c r="A173" s="62"/>
      <c r="B173" s="368">
        <v>53</v>
      </c>
      <c r="C173" s="328" t="s">
        <v>61</v>
      </c>
      <c r="D173" s="1273" t="s">
        <v>112</v>
      </c>
      <c r="E173" s="1249"/>
      <c r="F173" s="370"/>
      <c r="G173" s="371"/>
      <c r="H173" s="332"/>
      <c r="I173" s="1461"/>
      <c r="J173" s="1462"/>
      <c r="K173" s="1276"/>
      <c r="L173" s="1277"/>
      <c r="M173" s="324"/>
      <c r="N173" s="325"/>
    </row>
    <row r="174" spans="1:14" s="326" customFormat="1" ht="13.5" customHeight="1">
      <c r="A174" s="62"/>
      <c r="B174" s="368">
        <v>54</v>
      </c>
      <c r="C174" s="328" t="s">
        <v>99</v>
      </c>
      <c r="D174" s="1273" t="s">
        <v>113</v>
      </c>
      <c r="E174" s="1249"/>
      <c r="F174" s="370"/>
      <c r="G174" s="371"/>
      <c r="H174" s="332"/>
      <c r="I174" s="1461"/>
      <c r="J174" s="1462"/>
      <c r="K174" s="1276"/>
      <c r="L174" s="1277"/>
      <c r="M174" s="324"/>
      <c r="N174" s="325"/>
    </row>
    <row r="175" spans="1:14" s="326" customFormat="1" ht="13.5" customHeight="1">
      <c r="A175" s="62"/>
      <c r="B175" s="368">
        <v>55</v>
      </c>
      <c r="C175" s="328" t="s">
        <v>100</v>
      </c>
      <c r="D175" s="1273" t="s">
        <v>302</v>
      </c>
      <c r="E175" s="1249"/>
      <c r="F175" s="370"/>
      <c r="G175" s="371"/>
      <c r="H175" s="332"/>
      <c r="I175" s="1461"/>
      <c r="J175" s="1462"/>
      <c r="K175" s="1276"/>
      <c r="L175" s="1277"/>
      <c r="M175" s="324"/>
      <c r="N175" s="325"/>
    </row>
    <row r="176" spans="1:14" s="326" customFormat="1" ht="13.5" customHeight="1">
      <c r="A176" s="62"/>
      <c r="B176" s="368">
        <v>56</v>
      </c>
      <c r="C176" s="328" t="s">
        <v>121</v>
      </c>
      <c r="D176" s="1249" t="s">
        <v>264</v>
      </c>
      <c r="E176" s="1250"/>
      <c r="F176" s="370"/>
      <c r="G176" s="371"/>
      <c r="H176" s="371"/>
      <c r="I176" s="1463"/>
      <c r="J176" s="1464"/>
      <c r="K176" s="1253"/>
      <c r="L176" s="1254"/>
      <c r="M176" s="324"/>
      <c r="N176" s="325"/>
    </row>
    <row r="177" spans="1:14" s="326" customFormat="1" ht="13.5" customHeight="1">
      <c r="A177" s="62"/>
      <c r="B177" s="368">
        <v>57</v>
      </c>
      <c r="C177" s="328" t="s">
        <v>265</v>
      </c>
      <c r="D177" s="369" t="s">
        <v>266</v>
      </c>
      <c r="E177" s="373"/>
      <c r="F177" s="370"/>
      <c r="G177" s="371"/>
      <c r="H177" s="332"/>
      <c r="I177" s="1463"/>
      <c r="J177" s="1464"/>
      <c r="K177" s="1253"/>
      <c r="L177" s="1254"/>
      <c r="M177" s="324"/>
      <c r="N177" s="325"/>
    </row>
    <row r="178" spans="1:14" s="326" customFormat="1" ht="13.5" customHeight="1">
      <c r="A178" s="62"/>
      <c r="B178" s="368">
        <v>58</v>
      </c>
      <c r="C178" s="328" t="s">
        <v>267</v>
      </c>
      <c r="D178" s="369" t="s">
        <v>268</v>
      </c>
      <c r="E178" s="373"/>
      <c r="F178" s="370"/>
      <c r="G178" s="371"/>
      <c r="H178" s="332"/>
      <c r="I178" s="1463"/>
      <c r="J178" s="1464"/>
      <c r="K178" s="1253"/>
      <c r="L178" s="1254"/>
      <c r="M178" s="324"/>
      <c r="N178" s="325"/>
    </row>
    <row r="179" spans="1:14" s="326" customFormat="1" ht="13.5" customHeight="1">
      <c r="A179" s="62"/>
      <c r="B179" s="368">
        <v>59</v>
      </c>
      <c r="C179" s="328" t="s">
        <v>102</v>
      </c>
      <c r="D179" s="1249" t="s">
        <v>269</v>
      </c>
      <c r="E179" s="1250"/>
      <c r="F179" s="370"/>
      <c r="G179" s="371"/>
      <c r="H179" s="332"/>
      <c r="I179" s="1463"/>
      <c r="J179" s="1464"/>
      <c r="K179" s="1253"/>
      <c r="L179" s="1254"/>
      <c r="M179" s="324"/>
      <c r="N179" s="325"/>
    </row>
    <row r="180" spans="1:14" s="326" customFormat="1" ht="13.5" customHeight="1">
      <c r="A180" s="62"/>
      <c r="B180" s="368">
        <v>60</v>
      </c>
      <c r="C180" s="328" t="s">
        <v>101</v>
      </c>
      <c r="D180" s="1249" t="s">
        <v>115</v>
      </c>
      <c r="E180" s="1250"/>
      <c r="F180" s="370"/>
      <c r="G180" s="371"/>
      <c r="H180" s="332"/>
      <c r="I180" s="1463"/>
      <c r="J180" s="1464"/>
      <c r="K180" s="1253"/>
      <c r="L180" s="1254"/>
      <c r="M180" s="324"/>
      <c r="N180" s="325"/>
    </row>
    <row r="181" spans="1:14" s="326" customFormat="1" ht="13.5" customHeight="1">
      <c r="A181" s="62"/>
      <c r="B181" s="368">
        <v>61</v>
      </c>
      <c r="C181" s="328" t="s">
        <v>103</v>
      </c>
      <c r="D181" s="1249" t="s">
        <v>116</v>
      </c>
      <c r="E181" s="1250"/>
      <c r="F181" s="370"/>
      <c r="G181" s="371"/>
      <c r="H181" s="332"/>
      <c r="I181" s="1463"/>
      <c r="J181" s="1464"/>
      <c r="K181" s="1253"/>
      <c r="L181" s="1254"/>
      <c r="M181" s="324"/>
      <c r="N181" s="325"/>
    </row>
    <row r="182" spans="1:14" s="326" customFormat="1" ht="13.5" customHeight="1">
      <c r="A182" s="62"/>
      <c r="B182" s="368">
        <v>62</v>
      </c>
      <c r="C182" s="328" t="s">
        <v>104</v>
      </c>
      <c r="D182" s="1249" t="s">
        <v>117</v>
      </c>
      <c r="E182" s="1250"/>
      <c r="F182" s="370"/>
      <c r="G182" s="371"/>
      <c r="H182" s="332"/>
      <c r="I182" s="1463"/>
      <c r="J182" s="1464"/>
      <c r="K182" s="1253"/>
      <c r="L182" s="1254"/>
      <c r="M182" s="324"/>
      <c r="N182" s="325"/>
    </row>
    <row r="183" spans="1:14" s="326" customFormat="1" ht="13.5" customHeight="1">
      <c r="A183" s="62"/>
      <c r="B183" s="368">
        <v>63</v>
      </c>
      <c r="C183" s="328" t="s">
        <v>105</v>
      </c>
      <c r="D183" s="1249" t="s">
        <v>118</v>
      </c>
      <c r="E183" s="1250"/>
      <c r="F183" s="370"/>
      <c r="G183" s="371"/>
      <c r="H183" s="332"/>
      <c r="I183" s="1463"/>
      <c r="J183" s="1464"/>
      <c r="K183" s="1253"/>
      <c r="L183" s="1254"/>
      <c r="M183" s="324"/>
      <c r="N183" s="325"/>
    </row>
    <row r="184" spans="1:14" s="326" customFormat="1" ht="13.5" customHeight="1">
      <c r="A184" s="62"/>
      <c r="B184" s="368">
        <v>64</v>
      </c>
      <c r="C184" s="328" t="s">
        <v>270</v>
      </c>
      <c r="D184" s="1249" t="s">
        <v>271</v>
      </c>
      <c r="E184" s="1270"/>
      <c r="F184" s="370"/>
      <c r="G184" s="371"/>
      <c r="H184" s="332"/>
      <c r="I184" s="1463"/>
      <c r="J184" s="1464"/>
      <c r="K184" s="1253"/>
      <c r="L184" s="1254"/>
      <c r="M184" s="324"/>
      <c r="N184" s="325"/>
    </row>
    <row r="185" spans="1:14" s="326" customFormat="1" ht="13.5" customHeight="1">
      <c r="A185" s="62"/>
      <c r="B185" s="368">
        <v>65</v>
      </c>
      <c r="C185" s="328" t="s">
        <v>272</v>
      </c>
      <c r="D185" s="1249" t="s">
        <v>273</v>
      </c>
      <c r="E185" s="1270"/>
      <c r="F185" s="370"/>
      <c r="G185" s="371"/>
      <c r="H185" s="371"/>
      <c r="I185" s="1463"/>
      <c r="J185" s="1464"/>
      <c r="K185" s="1253"/>
      <c r="L185" s="1254"/>
      <c r="M185" s="324"/>
      <c r="N185" s="325"/>
    </row>
    <row r="186" spans="1:14" s="326" customFormat="1" ht="13.5" customHeight="1">
      <c r="A186" s="62"/>
      <c r="B186" s="368">
        <v>66</v>
      </c>
      <c r="C186" s="328" t="s">
        <v>106</v>
      </c>
      <c r="D186" s="1249" t="s">
        <v>119</v>
      </c>
      <c r="E186" s="1250"/>
      <c r="F186" s="370"/>
      <c r="G186" s="371"/>
      <c r="H186" s="371"/>
      <c r="I186" s="1463"/>
      <c r="J186" s="1464"/>
      <c r="K186" s="1253"/>
      <c r="L186" s="1254"/>
      <c r="M186" s="324"/>
      <c r="N186" s="325"/>
    </row>
    <row r="187" spans="1:14" s="326" customFormat="1" ht="13.5" customHeight="1">
      <c r="A187" s="62"/>
      <c r="B187" s="368">
        <v>67</v>
      </c>
      <c r="C187" s="328" t="s">
        <v>107</v>
      </c>
      <c r="D187" s="1249" t="s">
        <v>274</v>
      </c>
      <c r="E187" s="1250"/>
      <c r="F187" s="370"/>
      <c r="G187" s="371"/>
      <c r="H187" s="332"/>
      <c r="I187" s="1463"/>
      <c r="J187" s="1464"/>
      <c r="K187" s="1253"/>
      <c r="L187" s="1254"/>
      <c r="M187" s="324"/>
      <c r="N187" s="325"/>
    </row>
    <row r="188" spans="1:14" s="326" customFormat="1" ht="13.5" customHeight="1">
      <c r="A188" s="62"/>
      <c r="B188" s="374">
        <v>68</v>
      </c>
      <c r="C188" s="328" t="s">
        <v>108</v>
      </c>
      <c r="D188" s="1249" t="s">
        <v>303</v>
      </c>
      <c r="E188" s="1250"/>
      <c r="F188" s="370"/>
      <c r="G188" s="371"/>
      <c r="H188" s="332"/>
      <c r="I188" s="1463"/>
      <c r="J188" s="1464"/>
      <c r="K188" s="1253"/>
      <c r="L188" s="1254"/>
      <c r="M188" s="324"/>
      <c r="N188" s="325"/>
    </row>
    <row r="189" spans="1:14" s="326" customFormat="1" ht="13.5" customHeight="1">
      <c r="A189" s="62"/>
      <c r="B189" s="374">
        <v>69</v>
      </c>
      <c r="C189" s="328" t="s">
        <v>109</v>
      </c>
      <c r="D189" s="1249" t="s">
        <v>120</v>
      </c>
      <c r="E189" s="1250"/>
      <c r="F189" s="370"/>
      <c r="G189" s="371"/>
      <c r="H189" s="371"/>
      <c r="I189" s="1463"/>
      <c r="J189" s="1464"/>
      <c r="K189" s="1253"/>
      <c r="L189" s="1254"/>
      <c r="M189" s="324"/>
      <c r="N189" s="325"/>
    </row>
    <row r="190" spans="1:14" s="326" customFormat="1" ht="13.5" customHeight="1">
      <c r="A190" s="62"/>
      <c r="B190" s="374">
        <v>70</v>
      </c>
      <c r="C190" s="328" t="s">
        <v>110</v>
      </c>
      <c r="D190" s="1249" t="s">
        <v>276</v>
      </c>
      <c r="E190" s="1270"/>
      <c r="F190" s="370"/>
      <c r="G190" s="371"/>
      <c r="H190" s="371"/>
      <c r="I190" s="1463"/>
      <c r="J190" s="1464"/>
      <c r="K190" s="1253"/>
      <c r="L190" s="1254"/>
      <c r="M190" s="324"/>
      <c r="N190" s="325"/>
    </row>
    <row r="191" spans="1:14" s="326" customFormat="1" ht="13.5" customHeight="1">
      <c r="A191" s="62"/>
      <c r="B191" s="374">
        <v>71</v>
      </c>
      <c r="C191" s="328" t="s">
        <v>111</v>
      </c>
      <c r="D191" s="1249" t="s">
        <v>277</v>
      </c>
      <c r="E191" s="1270"/>
      <c r="F191" s="370"/>
      <c r="G191" s="371"/>
      <c r="H191" s="371"/>
      <c r="I191" s="1463"/>
      <c r="J191" s="1464"/>
      <c r="K191" s="1253"/>
      <c r="L191" s="1254"/>
      <c r="M191" s="324"/>
      <c r="N191" s="325"/>
    </row>
    <row r="192" spans="1:14" s="326" customFormat="1" ht="13.5" customHeight="1">
      <c r="A192" s="62"/>
      <c r="B192" s="374">
        <v>72</v>
      </c>
      <c r="C192" s="328" t="s">
        <v>278</v>
      </c>
      <c r="D192" s="1249" t="s">
        <v>279</v>
      </c>
      <c r="E192" s="1250"/>
      <c r="F192" s="370"/>
      <c r="G192" s="371"/>
      <c r="H192" s="371"/>
      <c r="I192" s="1463"/>
      <c r="J192" s="1464"/>
      <c r="K192" s="1253"/>
      <c r="L192" s="1254"/>
      <c r="M192" s="324"/>
      <c r="N192" s="325"/>
    </row>
    <row r="193" spans="1:14" s="326" customFormat="1" ht="13.5" customHeight="1" thickBot="1">
      <c r="A193" s="62"/>
      <c r="B193" s="374">
        <v>73</v>
      </c>
      <c r="C193" s="328" t="s">
        <v>286</v>
      </c>
      <c r="D193" s="1249" t="s">
        <v>280</v>
      </c>
      <c r="E193" s="1250"/>
      <c r="F193" s="375"/>
      <c r="G193" s="376"/>
      <c r="H193" s="376"/>
      <c r="I193" s="1465"/>
      <c r="J193" s="1466"/>
      <c r="K193" s="1257"/>
      <c r="L193" s="1258"/>
      <c r="M193" s="324"/>
      <c r="N193" s="325"/>
    </row>
    <row r="194" spans="1:14" ht="11.25">
      <c r="A194" s="3"/>
      <c r="B194" s="1259" t="s">
        <v>80</v>
      </c>
      <c r="C194" s="1259"/>
      <c r="D194" s="1259"/>
      <c r="E194" s="1259"/>
      <c r="F194" s="1259"/>
      <c r="G194" s="1259"/>
      <c r="H194" s="1259"/>
      <c r="I194" s="1259"/>
      <c r="J194" s="1259"/>
      <c r="K194" s="1259"/>
      <c r="L194" s="1259"/>
      <c r="M194" s="1260"/>
      <c r="N194" s="4"/>
    </row>
    <row r="195" spans="1:14" ht="11.25">
      <c r="A195" s="5"/>
      <c r="B195" s="1259" t="s">
        <v>79</v>
      </c>
      <c r="C195" s="1259"/>
      <c r="D195" s="1259"/>
      <c r="E195" s="1259"/>
      <c r="F195" s="1259"/>
      <c r="G195" s="1259"/>
      <c r="H195" s="1259"/>
      <c r="I195" s="1259"/>
      <c r="J195" s="1259"/>
      <c r="K195" s="1259"/>
      <c r="L195" s="1259"/>
      <c r="M195" s="1261"/>
      <c r="N195" s="4"/>
    </row>
    <row r="196" spans="1:14" ht="11.25">
      <c r="A196" s="5"/>
      <c r="B196" s="1259" t="s">
        <v>62</v>
      </c>
      <c r="C196" s="1259"/>
      <c r="D196" s="1259"/>
      <c r="E196" s="1259"/>
      <c r="F196" s="1259"/>
      <c r="G196" s="1259"/>
      <c r="H196" s="1259"/>
      <c r="I196" s="1259"/>
      <c r="J196" s="1259"/>
      <c r="K196" s="1259"/>
      <c r="L196" s="1259"/>
      <c r="M196" s="1261"/>
      <c r="N196" s="4"/>
    </row>
    <row r="197" spans="1:13" ht="12" thickBot="1">
      <c r="A197" s="11"/>
      <c r="B197" s="378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12"/>
    </row>
    <row r="198" spans="1:13" ht="12" thickBot="1">
      <c r="A198" s="11"/>
      <c r="B198" s="1262" t="s">
        <v>91</v>
      </c>
      <c r="C198" s="1263"/>
      <c r="D198" s="1268" t="s">
        <v>63</v>
      </c>
      <c r="E198" s="1269"/>
      <c r="F198" s="13" t="s">
        <v>64</v>
      </c>
      <c r="G198" s="1262" t="s">
        <v>65</v>
      </c>
      <c r="H198" s="1263"/>
      <c r="I198" s="13" t="s">
        <v>64</v>
      </c>
      <c r="J198" s="7" t="s">
        <v>66</v>
      </c>
      <c r="K198" s="1268" t="s">
        <v>67</v>
      </c>
      <c r="L198" s="1269"/>
      <c r="M198" s="12"/>
    </row>
    <row r="199" spans="1:13" ht="11.25">
      <c r="A199" s="11"/>
      <c r="B199" s="1264"/>
      <c r="C199" s="1265"/>
      <c r="D199" s="1" t="s">
        <v>410</v>
      </c>
      <c r="E199" s="2"/>
      <c r="F199" s="166" t="s">
        <v>341</v>
      </c>
      <c r="G199" s="1264"/>
      <c r="H199" s="1265"/>
      <c r="I199" s="166" t="s">
        <v>386</v>
      </c>
      <c r="J199" s="1"/>
      <c r="K199" s="1"/>
      <c r="L199" s="2"/>
      <c r="M199" s="12"/>
    </row>
    <row r="200" spans="1:13" ht="12" thickBot="1">
      <c r="A200" s="11"/>
      <c r="B200" s="1266"/>
      <c r="C200" s="1267"/>
      <c r="D200" s="170"/>
      <c r="E200" s="20"/>
      <c r="F200" s="379"/>
      <c r="G200" s="1266"/>
      <c r="H200" s="1267"/>
      <c r="I200" s="379"/>
      <c r="J200" s="170"/>
      <c r="K200" s="170"/>
      <c r="L200" s="20"/>
      <c r="M200" s="12"/>
    </row>
    <row r="201" spans="1:13" ht="12" thickBot="1">
      <c r="A201" s="170"/>
      <c r="B201" s="380"/>
      <c r="C201" s="171"/>
      <c r="D201" s="171"/>
      <c r="E201" s="171"/>
      <c r="F201" s="171"/>
      <c r="G201" s="171"/>
      <c r="H201" s="171"/>
      <c r="I201" s="171"/>
      <c r="J201" s="171"/>
      <c r="K201" s="171"/>
      <c r="L201" s="171"/>
      <c r="M201" s="20"/>
    </row>
  </sheetData>
  <sheetProtection/>
  <mergeCells count="389">
    <mergeCell ref="B198:C200"/>
    <mergeCell ref="D198:E198"/>
    <mergeCell ref="G198:H200"/>
    <mergeCell ref="K198:L198"/>
    <mergeCell ref="D192:E192"/>
    <mergeCell ref="I192:J192"/>
    <mergeCell ref="K192:L192"/>
    <mergeCell ref="D193:E193"/>
    <mergeCell ref="I193:J193"/>
    <mergeCell ref="K193:L193"/>
    <mergeCell ref="B194:M194"/>
    <mergeCell ref="B195:M195"/>
    <mergeCell ref="B196:M196"/>
    <mergeCell ref="D189:E189"/>
    <mergeCell ref="I189:J189"/>
    <mergeCell ref="K189:L189"/>
    <mergeCell ref="D190:E190"/>
    <mergeCell ref="I190:J190"/>
    <mergeCell ref="K190:L190"/>
    <mergeCell ref="D191:E191"/>
    <mergeCell ref="I191:J191"/>
    <mergeCell ref="K191:L191"/>
    <mergeCell ref="D186:E186"/>
    <mergeCell ref="I186:J186"/>
    <mergeCell ref="K186:L186"/>
    <mergeCell ref="D187:E187"/>
    <mergeCell ref="I187:J187"/>
    <mergeCell ref="K187:L187"/>
    <mergeCell ref="D188:E188"/>
    <mergeCell ref="I188:J188"/>
    <mergeCell ref="K188:L188"/>
    <mergeCell ref="D183:E183"/>
    <mergeCell ref="I183:J183"/>
    <mergeCell ref="K183:L183"/>
    <mergeCell ref="D184:E184"/>
    <mergeCell ref="I184:J184"/>
    <mergeCell ref="K184:L184"/>
    <mergeCell ref="D185:E185"/>
    <mergeCell ref="I185:J185"/>
    <mergeCell ref="K185:L185"/>
    <mergeCell ref="D180:E180"/>
    <mergeCell ref="I180:J180"/>
    <mergeCell ref="K180:L180"/>
    <mergeCell ref="D181:E181"/>
    <mergeCell ref="I181:J181"/>
    <mergeCell ref="K181:L181"/>
    <mergeCell ref="D182:E182"/>
    <mergeCell ref="I182:J182"/>
    <mergeCell ref="K182:L182"/>
    <mergeCell ref="D176:E176"/>
    <mergeCell ref="I176:J176"/>
    <mergeCell ref="K176:L176"/>
    <mergeCell ref="I177:J177"/>
    <mergeCell ref="K177:L177"/>
    <mergeCell ref="I178:J178"/>
    <mergeCell ref="K178:L178"/>
    <mergeCell ref="D179:E179"/>
    <mergeCell ref="I179:J179"/>
    <mergeCell ref="K179:L179"/>
    <mergeCell ref="D173:E173"/>
    <mergeCell ref="I173:J173"/>
    <mergeCell ref="K173:L173"/>
    <mergeCell ref="D174:E174"/>
    <mergeCell ref="I174:J174"/>
    <mergeCell ref="K174:L174"/>
    <mergeCell ref="D175:E175"/>
    <mergeCell ref="I175:J175"/>
    <mergeCell ref="K175:L175"/>
    <mergeCell ref="D169:E169"/>
    <mergeCell ref="I169:J169"/>
    <mergeCell ref="K169:L169"/>
    <mergeCell ref="D170:E170"/>
    <mergeCell ref="I170:J170"/>
    <mergeCell ref="K170:L170"/>
    <mergeCell ref="I171:J171"/>
    <mergeCell ref="K171:L171"/>
    <mergeCell ref="D172:E172"/>
    <mergeCell ref="I172:J172"/>
    <mergeCell ref="K172:L172"/>
    <mergeCell ref="D166:E166"/>
    <mergeCell ref="I166:J166"/>
    <mergeCell ref="K166:L166"/>
    <mergeCell ref="D167:E167"/>
    <mergeCell ref="I167:J167"/>
    <mergeCell ref="K167:L167"/>
    <mergeCell ref="D168:E168"/>
    <mergeCell ref="I168:J168"/>
    <mergeCell ref="K168:L168"/>
    <mergeCell ref="D163:E163"/>
    <mergeCell ref="I163:J163"/>
    <mergeCell ref="K163:L163"/>
    <mergeCell ref="D164:E164"/>
    <mergeCell ref="I164:J164"/>
    <mergeCell ref="K164:L164"/>
    <mergeCell ref="D165:E165"/>
    <mergeCell ref="I165:J165"/>
    <mergeCell ref="I156:J156"/>
    <mergeCell ref="K156:L156"/>
    <mergeCell ref="I157:J157"/>
    <mergeCell ref="K165:L165"/>
    <mergeCell ref="I159:J159"/>
    <mergeCell ref="K159:L159"/>
    <mergeCell ref="I160:J160"/>
    <mergeCell ref="K160:L160"/>
    <mergeCell ref="I161:J161"/>
    <mergeCell ref="K161:L161"/>
    <mergeCell ref="I151:J151"/>
    <mergeCell ref="K151:L151"/>
    <mergeCell ref="I152:J152"/>
    <mergeCell ref="D162:E162"/>
    <mergeCell ref="I162:J162"/>
    <mergeCell ref="K162:L162"/>
    <mergeCell ref="I154:J154"/>
    <mergeCell ref="K154:L154"/>
    <mergeCell ref="I155:J155"/>
    <mergeCell ref="K155:L155"/>
    <mergeCell ref="I146:J146"/>
    <mergeCell ref="K146:L146"/>
    <mergeCell ref="I147:J147"/>
    <mergeCell ref="K157:L157"/>
    <mergeCell ref="I158:J158"/>
    <mergeCell ref="K158:L158"/>
    <mergeCell ref="I149:J149"/>
    <mergeCell ref="K149:L149"/>
    <mergeCell ref="I150:J150"/>
    <mergeCell ref="K150:L150"/>
    <mergeCell ref="K141:L141"/>
    <mergeCell ref="I142:J142"/>
    <mergeCell ref="K142:L142"/>
    <mergeCell ref="K152:L152"/>
    <mergeCell ref="I153:J153"/>
    <mergeCell ref="K153:L153"/>
    <mergeCell ref="I144:J144"/>
    <mergeCell ref="K144:L144"/>
    <mergeCell ref="I145:J145"/>
    <mergeCell ref="K145:L145"/>
    <mergeCell ref="I138:J138"/>
    <mergeCell ref="K138:L138"/>
    <mergeCell ref="D139:E139"/>
    <mergeCell ref="K147:L147"/>
    <mergeCell ref="I148:J148"/>
    <mergeCell ref="K148:L148"/>
    <mergeCell ref="D140:E140"/>
    <mergeCell ref="I140:J140"/>
    <mergeCell ref="K140:L140"/>
    <mergeCell ref="I141:J141"/>
    <mergeCell ref="K135:L135"/>
    <mergeCell ref="D136:E136"/>
    <mergeCell ref="I136:J136"/>
    <mergeCell ref="D143:E143"/>
    <mergeCell ref="I143:J143"/>
    <mergeCell ref="K143:L143"/>
    <mergeCell ref="D137:E137"/>
    <mergeCell ref="I137:J137"/>
    <mergeCell ref="K137:L137"/>
    <mergeCell ref="D138:E138"/>
    <mergeCell ref="D133:E133"/>
    <mergeCell ref="I133:J133"/>
    <mergeCell ref="K133:L133"/>
    <mergeCell ref="I139:J139"/>
    <mergeCell ref="K139:L139"/>
    <mergeCell ref="D134:E134"/>
    <mergeCell ref="I134:J134"/>
    <mergeCell ref="K134:L134"/>
    <mergeCell ref="D135:E135"/>
    <mergeCell ref="I135:J135"/>
    <mergeCell ref="D128:E128"/>
    <mergeCell ref="I128:J128"/>
    <mergeCell ref="K128:L128"/>
    <mergeCell ref="K136:L136"/>
    <mergeCell ref="D131:E131"/>
    <mergeCell ref="I131:J131"/>
    <mergeCell ref="K131:L131"/>
    <mergeCell ref="D132:E132"/>
    <mergeCell ref="I132:J132"/>
    <mergeCell ref="K132:L132"/>
    <mergeCell ref="I123:J123"/>
    <mergeCell ref="K123:L123"/>
    <mergeCell ref="D129:E129"/>
    <mergeCell ref="I129:J129"/>
    <mergeCell ref="K129:L129"/>
    <mergeCell ref="D130:E130"/>
    <mergeCell ref="I130:J130"/>
    <mergeCell ref="K130:L130"/>
    <mergeCell ref="I125:J125"/>
    <mergeCell ref="K125:L125"/>
    <mergeCell ref="I118:J118"/>
    <mergeCell ref="K118:L118"/>
    <mergeCell ref="D119:E119"/>
    <mergeCell ref="I119:J119"/>
    <mergeCell ref="K119:L119"/>
    <mergeCell ref="D120:E120"/>
    <mergeCell ref="I120:J120"/>
    <mergeCell ref="K120:L120"/>
    <mergeCell ref="D121:E121"/>
    <mergeCell ref="I121:J121"/>
    <mergeCell ref="K121:L121"/>
    <mergeCell ref="D124:E124"/>
    <mergeCell ref="I124:J124"/>
    <mergeCell ref="K124:L124"/>
    <mergeCell ref="D122:E122"/>
    <mergeCell ref="I122:J122"/>
    <mergeCell ref="K122:L122"/>
    <mergeCell ref="D123:E123"/>
    <mergeCell ref="K112:L112"/>
    <mergeCell ref="D113:E113"/>
    <mergeCell ref="I113:J113"/>
    <mergeCell ref="D115:E115"/>
    <mergeCell ref="I115:J115"/>
    <mergeCell ref="K115:L115"/>
    <mergeCell ref="D114:E114"/>
    <mergeCell ref="I114:J114"/>
    <mergeCell ref="K114:L114"/>
    <mergeCell ref="D117:E117"/>
    <mergeCell ref="I117:J117"/>
    <mergeCell ref="K117:L117"/>
    <mergeCell ref="D116:E116"/>
    <mergeCell ref="I116:J116"/>
    <mergeCell ref="K116:L116"/>
    <mergeCell ref="I107:J107"/>
    <mergeCell ref="K107:L107"/>
    <mergeCell ref="D108:E108"/>
    <mergeCell ref="I108:J108"/>
    <mergeCell ref="K108:L108"/>
    <mergeCell ref="K113:L113"/>
    <mergeCell ref="D111:E111"/>
    <mergeCell ref="I111:J111"/>
    <mergeCell ref="K111:L111"/>
    <mergeCell ref="I112:J112"/>
    <mergeCell ref="D109:E109"/>
    <mergeCell ref="I109:J109"/>
    <mergeCell ref="K109:L109"/>
    <mergeCell ref="D110:E110"/>
    <mergeCell ref="I110:J110"/>
    <mergeCell ref="K110:L110"/>
    <mergeCell ref="D106:E106"/>
    <mergeCell ref="I106:J106"/>
    <mergeCell ref="K106:L106"/>
    <mergeCell ref="I103:J103"/>
    <mergeCell ref="K103:L103"/>
    <mergeCell ref="I104:J104"/>
    <mergeCell ref="K104:L104"/>
    <mergeCell ref="I105:J105"/>
    <mergeCell ref="K105:L105"/>
    <mergeCell ref="I102:J102"/>
    <mergeCell ref="K102:L102"/>
    <mergeCell ref="I101:J101"/>
    <mergeCell ref="K101:L101"/>
    <mergeCell ref="I94:J94"/>
    <mergeCell ref="K94:L94"/>
    <mergeCell ref="I95:J95"/>
    <mergeCell ref="K95:L95"/>
    <mergeCell ref="I100:J100"/>
    <mergeCell ref="K100:L100"/>
    <mergeCell ref="I98:J98"/>
    <mergeCell ref="K98:L98"/>
    <mergeCell ref="I99:J99"/>
    <mergeCell ref="K99:L99"/>
    <mergeCell ref="D96:E96"/>
    <mergeCell ref="I96:J96"/>
    <mergeCell ref="K96:L96"/>
    <mergeCell ref="D97:E97"/>
    <mergeCell ref="I97:J97"/>
    <mergeCell ref="K97:L97"/>
    <mergeCell ref="D91:E91"/>
    <mergeCell ref="I91:J91"/>
    <mergeCell ref="K91:L91"/>
    <mergeCell ref="D92:E92"/>
    <mergeCell ref="I92:J92"/>
    <mergeCell ref="K92:L92"/>
    <mergeCell ref="D93:E93"/>
    <mergeCell ref="I93:J93"/>
    <mergeCell ref="K93:L93"/>
    <mergeCell ref="D88:E88"/>
    <mergeCell ref="I88:J88"/>
    <mergeCell ref="K88:L88"/>
    <mergeCell ref="D89:E89"/>
    <mergeCell ref="I89:J89"/>
    <mergeCell ref="K89:L89"/>
    <mergeCell ref="D90:E90"/>
    <mergeCell ref="I90:J90"/>
    <mergeCell ref="K90:L90"/>
    <mergeCell ref="D85:E85"/>
    <mergeCell ref="I85:J85"/>
    <mergeCell ref="K85:L85"/>
    <mergeCell ref="D86:E86"/>
    <mergeCell ref="I86:J86"/>
    <mergeCell ref="K86:L86"/>
    <mergeCell ref="D87:E87"/>
    <mergeCell ref="I87:J87"/>
    <mergeCell ref="K87:L87"/>
    <mergeCell ref="I81:J81"/>
    <mergeCell ref="K81:L81"/>
    <mergeCell ref="D82:E82"/>
    <mergeCell ref="I82:J82"/>
    <mergeCell ref="K82:L82"/>
    <mergeCell ref="D83:E83"/>
    <mergeCell ref="I83:J83"/>
    <mergeCell ref="K83:L83"/>
    <mergeCell ref="D84:E84"/>
    <mergeCell ref="I84:J84"/>
    <mergeCell ref="K84:L84"/>
    <mergeCell ref="D76:E76"/>
    <mergeCell ref="I76:J76"/>
    <mergeCell ref="K76:L76"/>
    <mergeCell ref="D77:E77"/>
    <mergeCell ref="I77:J77"/>
    <mergeCell ref="K77:L77"/>
    <mergeCell ref="D79:E79"/>
    <mergeCell ref="I79:J79"/>
    <mergeCell ref="K79:L79"/>
    <mergeCell ref="B72:B73"/>
    <mergeCell ref="C72:F72"/>
    <mergeCell ref="I72:J72"/>
    <mergeCell ref="K72:L72"/>
    <mergeCell ref="I73:J73"/>
    <mergeCell ref="K73:L73"/>
    <mergeCell ref="I74:J74"/>
    <mergeCell ref="K74:L74"/>
    <mergeCell ref="D75:E75"/>
    <mergeCell ref="I75:J75"/>
    <mergeCell ref="K75:L75"/>
    <mergeCell ref="I67:J67"/>
    <mergeCell ref="K67:L67"/>
    <mergeCell ref="I68:J68"/>
    <mergeCell ref="K68:L68"/>
    <mergeCell ref="I69:J69"/>
    <mergeCell ref="K69:L69"/>
    <mergeCell ref="I70:J70"/>
    <mergeCell ref="K70:L70"/>
    <mergeCell ref="B71:L71"/>
    <mergeCell ref="I62:J62"/>
    <mergeCell ref="K62:L62"/>
    <mergeCell ref="I63:J63"/>
    <mergeCell ref="K63:L63"/>
    <mergeCell ref="I64:J64"/>
    <mergeCell ref="K64:L64"/>
    <mergeCell ref="I65:J65"/>
    <mergeCell ref="K65:L65"/>
    <mergeCell ref="I66:J66"/>
    <mergeCell ref="K66:L66"/>
    <mergeCell ref="I57:J57"/>
    <mergeCell ref="K57:L57"/>
    <mergeCell ref="I58:J58"/>
    <mergeCell ref="K58:L58"/>
    <mergeCell ref="I59:J59"/>
    <mergeCell ref="K59:L59"/>
    <mergeCell ref="I60:J60"/>
    <mergeCell ref="K60:L60"/>
    <mergeCell ref="I61:J61"/>
    <mergeCell ref="K61:L61"/>
    <mergeCell ref="I52:J52"/>
    <mergeCell ref="K52:L52"/>
    <mergeCell ref="I53:J53"/>
    <mergeCell ref="K53:L53"/>
    <mergeCell ref="I54:J54"/>
    <mergeCell ref="K54:L54"/>
    <mergeCell ref="I55:J55"/>
    <mergeCell ref="K55:L55"/>
    <mergeCell ref="I56:J56"/>
    <mergeCell ref="K56:L56"/>
    <mergeCell ref="C41:E41"/>
    <mergeCell ref="B48:L48"/>
    <mergeCell ref="B49:B50"/>
    <mergeCell ref="C49:F50"/>
    <mergeCell ref="I49:J49"/>
    <mergeCell ref="K49:L49"/>
    <mergeCell ref="I50:J50"/>
    <mergeCell ref="K50:L50"/>
    <mergeCell ref="I51:J51"/>
    <mergeCell ref="K51:L51"/>
    <mergeCell ref="K15:L15"/>
    <mergeCell ref="K18:L18"/>
    <mergeCell ref="B22:L22"/>
    <mergeCell ref="B23:B24"/>
    <mergeCell ref="C23:E23"/>
    <mergeCell ref="F23:F24"/>
    <mergeCell ref="G23:H23"/>
    <mergeCell ref="I23:J23"/>
    <mergeCell ref="K23:L23"/>
    <mergeCell ref="K10:L10"/>
    <mergeCell ref="K11:L11"/>
    <mergeCell ref="K14:L14"/>
    <mergeCell ref="A6:M6"/>
    <mergeCell ref="A7:M7"/>
    <mergeCell ref="B8:C8"/>
    <mergeCell ref="D8:J8"/>
    <mergeCell ref="K8:L8"/>
    <mergeCell ref="B9:L9"/>
  </mergeCells>
  <printOptions/>
  <pageMargins left="0.23" right="0.17" top="0.59" bottom="1" header="0.29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1"/>
  <sheetViews>
    <sheetView zoomScalePageLayoutView="0" workbookViewId="0" topLeftCell="E194">
      <selection activeCell="J199" sqref="J199"/>
    </sheetView>
  </sheetViews>
  <sheetFormatPr defaultColWidth="9.140625" defaultRowHeight="12.75"/>
  <cols>
    <col min="1" max="1" width="2.421875" style="9" customWidth="1"/>
    <col min="2" max="2" width="9.140625" style="9" customWidth="1"/>
    <col min="3" max="4" width="15.57421875" style="9" customWidth="1"/>
    <col min="5" max="5" width="34.421875" style="9" customWidth="1"/>
    <col min="6" max="6" width="13.8515625" style="9" customWidth="1"/>
    <col min="7" max="7" width="12.8515625" style="9" customWidth="1"/>
    <col min="8" max="8" width="21.8515625" style="9" customWidth="1"/>
    <col min="9" max="9" width="11.421875" style="9" customWidth="1"/>
    <col min="10" max="10" width="13.28125" style="9" customWidth="1"/>
    <col min="11" max="11" width="17.7109375" style="9" customWidth="1"/>
    <col min="12" max="12" width="17.140625" style="9" customWidth="1"/>
    <col min="13" max="13" width="12.57421875" style="9" customWidth="1"/>
    <col min="14" max="16384" width="9.140625" style="9" customWidth="1"/>
  </cols>
  <sheetData>
    <row r="1" ht="3.75" customHeight="1">
      <c r="B1" s="10"/>
    </row>
    <row r="2" ht="11.25" hidden="1">
      <c r="B2" s="10"/>
    </row>
    <row r="3" ht="14.25" customHeight="1" hidden="1">
      <c r="B3" s="10"/>
    </row>
    <row r="4" ht="15" customHeight="1" hidden="1">
      <c r="B4" s="10"/>
    </row>
    <row r="5" ht="12.75" customHeight="1">
      <c r="B5" s="10"/>
    </row>
    <row r="6" spans="1:13" ht="18" customHeight="1" thickBot="1">
      <c r="A6" s="1431" t="s">
        <v>0</v>
      </c>
      <c r="B6" s="1431"/>
      <c r="C6" s="1431"/>
      <c r="D6" s="1431"/>
      <c r="E6" s="1431"/>
      <c r="F6" s="1431"/>
      <c r="G6" s="1431"/>
      <c r="H6" s="1431"/>
      <c r="I6" s="1431"/>
      <c r="J6" s="1431"/>
      <c r="K6" s="1431"/>
      <c r="L6" s="1431"/>
      <c r="M6" s="1431"/>
    </row>
    <row r="7" spans="1:13" ht="18" customHeight="1" thickBot="1">
      <c r="A7" s="1268" t="s">
        <v>1</v>
      </c>
      <c r="B7" s="1432"/>
      <c r="C7" s="1432"/>
      <c r="D7" s="1432"/>
      <c r="E7" s="1432"/>
      <c r="F7" s="1432"/>
      <c r="G7" s="1432"/>
      <c r="H7" s="1432"/>
      <c r="I7" s="1432"/>
      <c r="J7" s="1432"/>
      <c r="K7" s="1432"/>
      <c r="L7" s="1432"/>
      <c r="M7" s="1269"/>
    </row>
    <row r="8" spans="1:13" ht="12" thickBot="1">
      <c r="A8" s="1"/>
      <c r="B8" s="1268" t="s">
        <v>285</v>
      </c>
      <c r="C8" s="1269"/>
      <c r="D8" s="1268" t="s">
        <v>2</v>
      </c>
      <c r="E8" s="1432"/>
      <c r="F8" s="1432"/>
      <c r="G8" s="1432"/>
      <c r="H8" s="1432"/>
      <c r="I8" s="1432"/>
      <c r="J8" s="1269"/>
      <c r="K8" s="1433"/>
      <c r="L8" s="1434"/>
      <c r="M8" s="2"/>
    </row>
    <row r="9" spans="1:13" ht="12" thickBot="1">
      <c r="A9" s="11"/>
      <c r="B9" s="1372" t="s">
        <v>3</v>
      </c>
      <c r="C9" s="1373"/>
      <c r="D9" s="1435"/>
      <c r="E9" s="1435"/>
      <c r="F9" s="1435"/>
      <c r="G9" s="1435"/>
      <c r="H9" s="1373"/>
      <c r="I9" s="1373"/>
      <c r="J9" s="1373"/>
      <c r="K9" s="1373"/>
      <c r="L9" s="1436"/>
      <c r="M9" s="12"/>
    </row>
    <row r="10" spans="1:13" ht="12" thickBot="1">
      <c r="A10" s="11"/>
      <c r="B10" s="13" t="s">
        <v>4</v>
      </c>
      <c r="C10" s="14" t="s">
        <v>283</v>
      </c>
      <c r="D10" s="15"/>
      <c r="E10" s="16"/>
      <c r="F10" s="381" t="s">
        <v>427</v>
      </c>
      <c r="G10" s="382"/>
      <c r="H10" s="383">
        <v>73850</v>
      </c>
      <c r="I10" s="384">
        <v>626</v>
      </c>
      <c r="J10" s="20"/>
      <c r="K10" s="1427"/>
      <c r="L10" s="1428"/>
      <c r="M10" s="12"/>
    </row>
    <row r="11" spans="1:13" ht="11.25">
      <c r="A11" s="11"/>
      <c r="B11" s="21" t="s">
        <v>5</v>
      </c>
      <c r="C11" s="22" t="s">
        <v>284</v>
      </c>
      <c r="D11" s="23"/>
      <c r="E11" s="24"/>
      <c r="F11" s="25" t="s">
        <v>90</v>
      </c>
      <c r="G11" s="26"/>
      <c r="H11" s="27"/>
      <c r="I11" s="27"/>
      <c r="J11" s="27"/>
      <c r="K11" s="1364"/>
      <c r="L11" s="1382"/>
      <c r="M11" s="12"/>
    </row>
    <row r="12" spans="1:13" ht="11.25">
      <c r="A12" s="11"/>
      <c r="B12" s="29"/>
      <c r="C12" s="30"/>
      <c r="D12" s="23"/>
      <c r="E12" s="24"/>
      <c r="F12" s="31" t="s">
        <v>6</v>
      </c>
      <c r="G12" s="32"/>
      <c r="H12" s="32"/>
      <c r="I12" s="32"/>
      <c r="J12" s="32"/>
      <c r="K12" s="33"/>
      <c r="L12" s="34"/>
      <c r="M12" s="12"/>
    </row>
    <row r="13" spans="1:13" ht="12" thickBot="1">
      <c r="A13" s="11"/>
      <c r="B13" s="29"/>
      <c r="C13" s="30"/>
      <c r="D13" s="23"/>
      <c r="E13" s="24"/>
      <c r="F13" s="31" t="s">
        <v>7</v>
      </c>
      <c r="G13" s="32"/>
      <c r="H13" s="32"/>
      <c r="I13" s="32"/>
      <c r="J13" s="32"/>
      <c r="K13" s="35"/>
      <c r="L13" s="36"/>
      <c r="M13" s="12"/>
    </row>
    <row r="14" spans="1:13" ht="12" thickBot="1">
      <c r="A14" s="11"/>
      <c r="B14" s="37"/>
      <c r="C14" s="14"/>
      <c r="D14" s="38"/>
      <c r="E14" s="39"/>
      <c r="F14" s="40" t="s">
        <v>8</v>
      </c>
      <c r="G14" s="41"/>
      <c r="H14" s="41"/>
      <c r="I14" s="41"/>
      <c r="J14" s="41"/>
      <c r="K14" s="1429"/>
      <c r="L14" s="1430"/>
      <c r="M14" s="12"/>
    </row>
    <row r="15" spans="1:13" ht="12" thickBot="1">
      <c r="A15" s="11"/>
      <c r="B15" s="21" t="s">
        <v>9</v>
      </c>
      <c r="C15" s="42" t="s">
        <v>10</v>
      </c>
      <c r="D15" s="43"/>
      <c r="E15" s="44"/>
      <c r="F15" s="44"/>
      <c r="G15" s="45"/>
      <c r="H15" s="46"/>
      <c r="I15" s="46"/>
      <c r="J15" s="46"/>
      <c r="K15" s="1401"/>
      <c r="L15" s="1402"/>
      <c r="M15" s="12"/>
    </row>
    <row r="16" spans="1:13" ht="12" thickBot="1">
      <c r="A16" s="11"/>
      <c r="B16" s="29"/>
      <c r="C16" s="13" t="s">
        <v>11</v>
      </c>
      <c r="D16" s="22" t="s">
        <v>12</v>
      </c>
      <c r="E16" s="47"/>
      <c r="F16" s="48"/>
      <c r="G16" s="16"/>
      <c r="H16" s="16"/>
      <c r="I16" s="16"/>
      <c r="J16" s="16"/>
      <c r="K16" s="33"/>
      <c r="L16" s="34"/>
      <c r="M16" s="12"/>
    </row>
    <row r="17" spans="1:13" ht="12" thickBot="1">
      <c r="A17" s="11"/>
      <c r="B17" s="29"/>
      <c r="C17" s="49"/>
      <c r="D17" s="50"/>
      <c r="E17" s="16"/>
      <c r="F17" s="17"/>
      <c r="G17" s="16"/>
      <c r="H17" s="16"/>
      <c r="I17" s="16"/>
      <c r="J17" s="16"/>
      <c r="K17" s="51"/>
      <c r="L17" s="52"/>
      <c r="M17" s="12"/>
    </row>
    <row r="18" spans="1:13" ht="12" thickBot="1">
      <c r="A18" s="11"/>
      <c r="B18" s="29"/>
      <c r="C18" s="49"/>
      <c r="D18" s="50"/>
      <c r="E18" s="16"/>
      <c r="F18" s="17"/>
      <c r="G18" s="16"/>
      <c r="H18" s="16"/>
      <c r="I18" s="16"/>
      <c r="J18" s="16"/>
      <c r="K18" s="1401"/>
      <c r="L18" s="1402"/>
      <c r="M18" s="12"/>
    </row>
    <row r="19" spans="1:13" ht="12" thickBot="1">
      <c r="A19" s="11"/>
      <c r="B19" s="29"/>
      <c r="C19" s="49"/>
      <c r="D19" s="50"/>
      <c r="E19" s="16"/>
      <c r="F19" s="17"/>
      <c r="G19" s="16"/>
      <c r="H19" s="16"/>
      <c r="I19" s="16"/>
      <c r="J19" s="16"/>
      <c r="K19" s="33"/>
      <c r="L19" s="34"/>
      <c r="M19" s="12"/>
    </row>
    <row r="20" spans="1:13" ht="12" thickBot="1">
      <c r="A20" s="11"/>
      <c r="B20" s="29"/>
      <c r="C20" s="49"/>
      <c r="D20" s="50"/>
      <c r="E20" s="16"/>
      <c r="F20" s="17"/>
      <c r="G20" s="16"/>
      <c r="H20" s="16"/>
      <c r="I20" s="16"/>
      <c r="J20" s="16"/>
      <c r="K20" s="53"/>
      <c r="L20" s="54"/>
      <c r="M20" s="12"/>
    </row>
    <row r="21" spans="1:13" ht="12" thickBot="1">
      <c r="A21" s="11"/>
      <c r="B21" s="37"/>
      <c r="C21" s="55"/>
      <c r="D21" s="11"/>
      <c r="E21" s="56"/>
      <c r="F21" s="23"/>
      <c r="G21" s="47"/>
      <c r="H21" s="47"/>
      <c r="I21" s="47"/>
      <c r="J21" s="47"/>
      <c r="K21" s="57"/>
      <c r="L21" s="58"/>
      <c r="M21" s="12"/>
    </row>
    <row r="22" spans="1:14" ht="12" thickBot="1">
      <c r="A22" s="59"/>
      <c r="B22" s="1403" t="s">
        <v>13</v>
      </c>
      <c r="C22" s="1404"/>
      <c r="D22" s="1404"/>
      <c r="E22" s="1404"/>
      <c r="F22" s="1404"/>
      <c r="G22" s="1404"/>
      <c r="H22" s="1404"/>
      <c r="I22" s="1404"/>
      <c r="J22" s="1404"/>
      <c r="K22" s="1405"/>
      <c r="L22" s="1406"/>
      <c r="M22" s="60"/>
      <c r="N22" s="61"/>
    </row>
    <row r="23" spans="1:14" ht="51.75" customHeight="1" thickBot="1">
      <c r="A23" s="62"/>
      <c r="B23" s="1407" t="s">
        <v>82</v>
      </c>
      <c r="C23" s="1409" t="s">
        <v>14</v>
      </c>
      <c r="D23" s="1410"/>
      <c r="E23" s="1410"/>
      <c r="F23" s="1407" t="s">
        <v>331</v>
      </c>
      <c r="G23" s="1409" t="s">
        <v>318</v>
      </c>
      <c r="H23" s="1412"/>
      <c r="I23" s="1409" t="s">
        <v>325</v>
      </c>
      <c r="J23" s="1412"/>
      <c r="K23" s="1409" t="s">
        <v>330</v>
      </c>
      <c r="L23" s="1412"/>
      <c r="M23" s="60"/>
      <c r="N23" s="61"/>
    </row>
    <row r="24" spans="1:14" ht="34.5" thickBot="1">
      <c r="A24" s="62"/>
      <c r="B24" s="1408"/>
      <c r="C24" s="63" t="s">
        <v>15</v>
      </c>
      <c r="D24" s="64"/>
      <c r="E24" s="65" t="s">
        <v>16</v>
      </c>
      <c r="F24" s="1411"/>
      <c r="G24" s="68" t="s">
        <v>83</v>
      </c>
      <c r="H24" s="69" t="s">
        <v>81</v>
      </c>
      <c r="I24" s="68" t="s">
        <v>83</v>
      </c>
      <c r="J24" s="69" t="s">
        <v>81</v>
      </c>
      <c r="K24" s="66" t="s">
        <v>83</v>
      </c>
      <c r="L24" s="67" t="s">
        <v>81</v>
      </c>
      <c r="M24" s="60"/>
      <c r="N24" s="61"/>
    </row>
    <row r="25" spans="1:14" ht="11.25">
      <c r="A25" s="59"/>
      <c r="B25" s="70">
        <v>1</v>
      </c>
      <c r="C25" s="71" t="s">
        <v>304</v>
      </c>
      <c r="D25" s="72"/>
      <c r="E25" s="73" t="s">
        <v>18</v>
      </c>
      <c r="F25" s="74"/>
      <c r="G25" s="389"/>
      <c r="H25" s="538"/>
      <c r="I25" s="389"/>
      <c r="J25" s="557"/>
      <c r="K25" s="389"/>
      <c r="L25" s="557"/>
      <c r="M25" s="60"/>
      <c r="N25" s="61"/>
    </row>
    <row r="26" spans="1:14" ht="11.25">
      <c r="A26" s="59"/>
      <c r="B26" s="77"/>
      <c r="C26" s="78" t="s">
        <v>287</v>
      </c>
      <c r="D26" s="79"/>
      <c r="E26" s="80" t="s">
        <v>18</v>
      </c>
      <c r="F26" s="81"/>
      <c r="G26" s="84"/>
      <c r="H26" s="372"/>
      <c r="I26" s="84"/>
      <c r="J26" s="372"/>
      <c r="K26" s="84"/>
      <c r="L26" s="372"/>
      <c r="M26" s="60"/>
      <c r="N26" s="61"/>
    </row>
    <row r="27" spans="1:14" ht="11.25">
      <c r="A27" s="59"/>
      <c r="B27" s="77"/>
      <c r="C27" s="78" t="s">
        <v>288</v>
      </c>
      <c r="D27" s="79"/>
      <c r="E27" s="80" t="s">
        <v>18</v>
      </c>
      <c r="F27" s="81"/>
      <c r="G27" s="84"/>
      <c r="H27" s="372"/>
      <c r="I27" s="84"/>
      <c r="J27" s="372">
        <v>0</v>
      </c>
      <c r="K27" s="84"/>
      <c r="L27" s="372"/>
      <c r="M27" s="60"/>
      <c r="N27" s="61"/>
    </row>
    <row r="28" spans="1:14" ht="11.25">
      <c r="A28" s="59"/>
      <c r="B28" s="77"/>
      <c r="C28" s="78" t="s">
        <v>84</v>
      </c>
      <c r="D28" s="79"/>
      <c r="E28" s="80" t="s">
        <v>18</v>
      </c>
      <c r="F28" s="81"/>
      <c r="G28" s="84"/>
      <c r="H28" s="372"/>
      <c r="I28" s="84"/>
      <c r="J28" s="372"/>
      <c r="K28" s="84"/>
      <c r="L28" s="372"/>
      <c r="M28" s="60"/>
      <c r="N28" s="61"/>
    </row>
    <row r="29" spans="1:14" ht="12" thickBot="1">
      <c r="A29" s="59"/>
      <c r="B29" s="77"/>
      <c r="C29" s="539" t="s">
        <v>19</v>
      </c>
      <c r="D29" s="540"/>
      <c r="E29" s="623"/>
      <c r="F29" s="88"/>
      <c r="G29" s="624"/>
      <c r="H29" s="625"/>
      <c r="I29" s="397"/>
      <c r="J29" s="133"/>
      <c r="K29" s="397"/>
      <c r="L29" s="133"/>
      <c r="M29" s="60"/>
      <c r="N29" s="61"/>
    </row>
    <row r="30" spans="1:14" ht="11.25">
      <c r="A30" s="59"/>
      <c r="B30" s="506"/>
      <c r="C30" s="626" t="s">
        <v>291</v>
      </c>
      <c r="D30" s="627"/>
      <c r="E30" s="628">
        <v>507.51</v>
      </c>
      <c r="F30" s="401" t="s">
        <v>446</v>
      </c>
      <c r="G30" s="401">
        <v>1</v>
      </c>
      <c r="H30" s="131">
        <f>SUM(E30*G30*12)</f>
        <v>6090.12</v>
      </c>
      <c r="I30" s="402">
        <v>3</v>
      </c>
      <c r="J30" s="131">
        <f>SUM(E30*I30*12)</f>
        <v>18270.36</v>
      </c>
      <c r="K30" s="402">
        <v>5</v>
      </c>
      <c r="L30" s="131">
        <f>SUM(E30*K30*12)</f>
        <v>30450.600000000002</v>
      </c>
      <c r="M30" s="60"/>
      <c r="N30" s="61"/>
    </row>
    <row r="31" spans="1:14" ht="11.25">
      <c r="A31" s="59"/>
      <c r="B31" s="506"/>
      <c r="C31" s="542" t="s">
        <v>310</v>
      </c>
      <c r="D31" s="543"/>
      <c r="E31" s="629">
        <v>435.01</v>
      </c>
      <c r="F31" s="103" t="s">
        <v>447</v>
      </c>
      <c r="G31" s="103">
        <v>3</v>
      </c>
      <c r="H31" s="131">
        <f aca="true" t="shared" si="0" ref="H31:H40">SUM(E31*G31*12)</f>
        <v>15660.36</v>
      </c>
      <c r="I31" s="405">
        <v>4</v>
      </c>
      <c r="J31" s="131">
        <f aca="true" t="shared" si="1" ref="J31:J40">SUM(E31*I31*12)</f>
        <v>20880.48</v>
      </c>
      <c r="K31" s="405">
        <v>5</v>
      </c>
      <c r="L31" s="131">
        <f aca="true" t="shared" si="2" ref="L31:L40">SUM(E31*K31*12)</f>
        <v>26100.600000000002</v>
      </c>
      <c r="M31" s="60"/>
      <c r="N31" s="61"/>
    </row>
    <row r="32" spans="1:14" ht="11.25">
      <c r="A32" s="59"/>
      <c r="B32" s="506"/>
      <c r="C32" s="630" t="s">
        <v>311</v>
      </c>
      <c r="D32" s="543"/>
      <c r="E32" s="629">
        <v>435.01</v>
      </c>
      <c r="F32" s="631" t="s">
        <v>447</v>
      </c>
      <c r="G32" s="631">
        <v>1</v>
      </c>
      <c r="H32" s="131">
        <f t="shared" si="0"/>
        <v>5220.12</v>
      </c>
      <c r="I32" s="405">
        <v>2</v>
      </c>
      <c r="J32" s="131">
        <f t="shared" si="1"/>
        <v>10440.24</v>
      </c>
      <c r="K32" s="405">
        <v>3</v>
      </c>
      <c r="L32" s="131">
        <f t="shared" si="2"/>
        <v>15660.36</v>
      </c>
      <c r="M32" s="60"/>
      <c r="N32" s="61"/>
    </row>
    <row r="33" spans="1:14" ht="11.25">
      <c r="A33" s="59"/>
      <c r="B33" s="506"/>
      <c r="C33" s="542" t="s">
        <v>299</v>
      </c>
      <c r="D33" s="543"/>
      <c r="E33" s="632">
        <v>327.18</v>
      </c>
      <c r="F33" s="95" t="s">
        <v>448</v>
      </c>
      <c r="G33" s="95">
        <v>1</v>
      </c>
      <c r="H33" s="131">
        <f t="shared" si="0"/>
        <v>3926.16</v>
      </c>
      <c r="I33" s="405">
        <v>1</v>
      </c>
      <c r="J33" s="131">
        <f t="shared" si="1"/>
        <v>3926.16</v>
      </c>
      <c r="K33" s="405">
        <v>1</v>
      </c>
      <c r="L33" s="131">
        <f t="shared" si="2"/>
        <v>3926.16</v>
      </c>
      <c r="M33" s="60"/>
      <c r="N33" s="61"/>
    </row>
    <row r="34" spans="1:14" ht="11.25">
      <c r="A34" s="59"/>
      <c r="B34" s="506"/>
      <c r="C34" s="633" t="s">
        <v>292</v>
      </c>
      <c r="D34" s="634"/>
      <c r="E34" s="629">
        <v>290</v>
      </c>
      <c r="F34" s="100" t="s">
        <v>449</v>
      </c>
      <c r="G34" s="100">
        <v>6</v>
      </c>
      <c r="H34" s="131">
        <f t="shared" si="0"/>
        <v>20880</v>
      </c>
      <c r="I34" s="112">
        <v>10</v>
      </c>
      <c r="J34" s="131">
        <f t="shared" si="1"/>
        <v>34800</v>
      </c>
      <c r="K34" s="112">
        <v>15</v>
      </c>
      <c r="L34" s="131">
        <f t="shared" si="2"/>
        <v>52200</v>
      </c>
      <c r="M34" s="60"/>
      <c r="N34" s="61"/>
    </row>
    <row r="35" spans="1:14" ht="11.25">
      <c r="A35" s="59"/>
      <c r="B35" s="506"/>
      <c r="C35" s="633" t="s">
        <v>308</v>
      </c>
      <c r="D35" s="634"/>
      <c r="E35" s="629">
        <v>362.51</v>
      </c>
      <c r="F35" s="100" t="s">
        <v>450</v>
      </c>
      <c r="G35" s="100">
        <v>1</v>
      </c>
      <c r="H35" s="131">
        <f t="shared" si="0"/>
        <v>4350.12</v>
      </c>
      <c r="I35" s="112">
        <v>2</v>
      </c>
      <c r="J35" s="131">
        <f t="shared" si="1"/>
        <v>8700.24</v>
      </c>
      <c r="K35" s="112">
        <v>3</v>
      </c>
      <c r="L35" s="131">
        <f t="shared" si="2"/>
        <v>13050.36</v>
      </c>
      <c r="M35" s="60"/>
      <c r="N35" s="61"/>
    </row>
    <row r="36" spans="1:14" ht="11.25">
      <c r="A36" s="59"/>
      <c r="B36" s="506"/>
      <c r="C36" s="633" t="s">
        <v>309</v>
      </c>
      <c r="D36" s="634"/>
      <c r="E36" s="629">
        <v>327.18</v>
      </c>
      <c r="F36" s="100" t="s">
        <v>448</v>
      </c>
      <c r="G36" s="100">
        <v>1</v>
      </c>
      <c r="H36" s="131">
        <f t="shared" si="0"/>
        <v>3926.16</v>
      </c>
      <c r="I36" s="112">
        <v>2</v>
      </c>
      <c r="J36" s="131">
        <f t="shared" si="1"/>
        <v>7852.32</v>
      </c>
      <c r="K36" s="112">
        <v>2</v>
      </c>
      <c r="L36" s="131">
        <f t="shared" si="2"/>
        <v>7852.32</v>
      </c>
      <c r="M36" s="60"/>
      <c r="N36" s="61"/>
    </row>
    <row r="37" spans="1:14" ht="11.25">
      <c r="A37" s="59"/>
      <c r="B37" s="506"/>
      <c r="C37" s="633" t="s">
        <v>314</v>
      </c>
      <c r="D37" s="634"/>
      <c r="E37" s="629">
        <v>327.18</v>
      </c>
      <c r="F37" s="100" t="s">
        <v>448</v>
      </c>
      <c r="G37" s="100">
        <v>1</v>
      </c>
      <c r="H37" s="131">
        <f t="shared" si="0"/>
        <v>3926.16</v>
      </c>
      <c r="I37" s="112">
        <v>2</v>
      </c>
      <c r="J37" s="131">
        <f t="shared" si="1"/>
        <v>7852.32</v>
      </c>
      <c r="K37" s="112">
        <v>2</v>
      </c>
      <c r="L37" s="131">
        <f t="shared" si="2"/>
        <v>7852.32</v>
      </c>
      <c r="M37" s="60"/>
      <c r="N37" s="61"/>
    </row>
    <row r="38" spans="1:14" ht="11.25">
      <c r="A38" s="59"/>
      <c r="B38" s="506"/>
      <c r="C38" s="633" t="s">
        <v>322</v>
      </c>
      <c r="D38" s="634"/>
      <c r="E38" s="629">
        <v>241.67</v>
      </c>
      <c r="F38" s="100" t="s">
        <v>451</v>
      </c>
      <c r="G38" s="100">
        <v>2</v>
      </c>
      <c r="H38" s="131">
        <f t="shared" si="0"/>
        <v>5800.08</v>
      </c>
      <c r="I38" s="112">
        <v>5</v>
      </c>
      <c r="J38" s="131">
        <f t="shared" si="1"/>
        <v>14500.199999999999</v>
      </c>
      <c r="K38" s="112">
        <v>5</v>
      </c>
      <c r="L38" s="131">
        <f t="shared" si="2"/>
        <v>14500.199999999999</v>
      </c>
      <c r="M38" s="60"/>
      <c r="N38" s="61"/>
    </row>
    <row r="39" spans="1:14" ht="11.25">
      <c r="A39" s="59"/>
      <c r="B39" s="506"/>
      <c r="C39" s="635" t="s">
        <v>320</v>
      </c>
      <c r="D39" s="634"/>
      <c r="E39" s="629">
        <v>44</v>
      </c>
      <c r="F39" s="102"/>
      <c r="G39" s="100"/>
      <c r="H39" s="131">
        <v>10976</v>
      </c>
      <c r="I39" s="112"/>
      <c r="J39" s="131">
        <f>39*44*12</f>
        <v>20592</v>
      </c>
      <c r="K39" s="112"/>
      <c r="L39" s="131">
        <f>44*12*44</f>
        <v>23232</v>
      </c>
      <c r="M39" s="60"/>
      <c r="N39" s="61"/>
    </row>
    <row r="40" spans="1:14" ht="12" thickBot="1">
      <c r="A40" s="59"/>
      <c r="B40" s="506"/>
      <c r="C40" s="636" t="s">
        <v>333</v>
      </c>
      <c r="D40" s="637"/>
      <c r="E40" s="638"/>
      <c r="F40" s="639"/>
      <c r="G40" s="624"/>
      <c r="H40" s="131">
        <f t="shared" si="0"/>
        <v>0</v>
      </c>
      <c r="I40" s="132">
        <v>2</v>
      </c>
      <c r="J40" s="131">
        <f t="shared" si="1"/>
        <v>0</v>
      </c>
      <c r="K40" s="132">
        <v>3</v>
      </c>
      <c r="L40" s="131">
        <f t="shared" si="2"/>
        <v>0</v>
      </c>
      <c r="M40" s="60"/>
      <c r="N40" s="61"/>
    </row>
    <row r="41" spans="1:13" ht="13.5" customHeight="1" thickBot="1">
      <c r="A41" s="11"/>
      <c r="B41" s="135">
        <v>2</v>
      </c>
      <c r="C41" s="1437" t="s">
        <v>20</v>
      </c>
      <c r="D41" s="1438"/>
      <c r="E41" s="1415"/>
      <c r="F41" s="136"/>
      <c r="G41" s="137">
        <f aca="true" t="shared" si="3" ref="G41:L41">SUM(G25:G40)</f>
        <v>17</v>
      </c>
      <c r="H41" s="138">
        <f t="shared" si="3"/>
        <v>80755.28</v>
      </c>
      <c r="I41" s="137">
        <f t="shared" si="3"/>
        <v>33</v>
      </c>
      <c r="J41" s="640">
        <f t="shared" si="3"/>
        <v>147814.32</v>
      </c>
      <c r="K41" s="137">
        <f t="shared" si="3"/>
        <v>44</v>
      </c>
      <c r="L41" s="641">
        <f t="shared" si="3"/>
        <v>194824.92000000004</v>
      </c>
      <c r="M41" s="12"/>
    </row>
    <row r="42" spans="1:13" ht="12" thickBot="1">
      <c r="A42" s="1"/>
      <c r="B42" s="141">
        <v>3</v>
      </c>
      <c r="C42" s="142" t="s">
        <v>21</v>
      </c>
      <c r="D42" s="143"/>
      <c r="E42" s="143"/>
      <c r="F42" s="144"/>
      <c r="G42" s="46"/>
      <c r="H42" s="145"/>
      <c r="I42" s="46"/>
      <c r="J42" s="146"/>
      <c r="K42" s="46"/>
      <c r="L42" s="146"/>
      <c r="M42" s="2"/>
    </row>
    <row r="43" spans="1:13" ht="12" thickBot="1">
      <c r="A43" s="11"/>
      <c r="B43" s="147">
        <v>4</v>
      </c>
      <c r="C43" s="148" t="s">
        <v>22</v>
      </c>
      <c r="D43" s="149"/>
      <c r="E43" s="149"/>
      <c r="F43" s="150"/>
      <c r="G43" s="151" t="s">
        <v>23</v>
      </c>
      <c r="H43" s="152">
        <f>SUM(H81)</f>
        <v>13695.45</v>
      </c>
      <c r="I43" s="153" t="s">
        <v>23</v>
      </c>
      <c r="J43" s="154">
        <f>SUM(I81)</f>
        <v>29700</v>
      </c>
      <c r="K43" s="153" t="s">
        <v>23</v>
      </c>
      <c r="L43" s="154">
        <f>SUM(K81)</f>
        <v>31700</v>
      </c>
      <c r="M43" s="12"/>
    </row>
    <row r="44" spans="1:13" ht="12" thickBot="1">
      <c r="A44" s="11"/>
      <c r="B44" s="147">
        <v>5</v>
      </c>
      <c r="C44" s="148" t="s">
        <v>24</v>
      </c>
      <c r="D44" s="149"/>
      <c r="E44" s="149"/>
      <c r="F44" s="155"/>
      <c r="G44" s="151" t="s">
        <v>23</v>
      </c>
      <c r="H44" s="152">
        <f>H149</f>
        <v>2300</v>
      </c>
      <c r="I44" s="153" t="s">
        <v>23</v>
      </c>
      <c r="J44" s="154">
        <f>I149</f>
        <v>3600</v>
      </c>
      <c r="K44" s="153" t="s">
        <v>23</v>
      </c>
      <c r="L44" s="154">
        <f>K149</f>
        <v>4250</v>
      </c>
      <c r="M44" s="12"/>
    </row>
    <row r="45" spans="1:13" ht="12" thickBot="1">
      <c r="A45" s="11"/>
      <c r="B45" s="147">
        <v>6</v>
      </c>
      <c r="C45" s="148" t="s">
        <v>25</v>
      </c>
      <c r="D45" s="149"/>
      <c r="E45" s="149"/>
      <c r="F45" s="155"/>
      <c r="G45" s="156"/>
      <c r="H45" s="157">
        <f>H157</f>
        <v>0</v>
      </c>
      <c r="I45" s="158"/>
      <c r="J45" s="154">
        <f>I157</f>
        <v>0</v>
      </c>
      <c r="K45" s="158"/>
      <c r="L45" s="154">
        <f>K157</f>
        <v>0</v>
      </c>
      <c r="M45" s="12"/>
    </row>
    <row r="46" spans="1:13" ht="12" thickBot="1">
      <c r="A46" s="11"/>
      <c r="B46" s="147">
        <v>7</v>
      </c>
      <c r="C46" s="148" t="s">
        <v>89</v>
      </c>
      <c r="D46" s="149"/>
      <c r="E46" s="149"/>
      <c r="F46" s="159"/>
      <c r="G46" s="156" t="s">
        <v>23</v>
      </c>
      <c r="H46" s="157">
        <f>H172</f>
        <v>17211</v>
      </c>
      <c r="I46" s="158" t="s">
        <v>23</v>
      </c>
      <c r="J46" s="154">
        <f>I172</f>
        <v>15000</v>
      </c>
      <c r="K46" s="158" t="s">
        <v>23</v>
      </c>
      <c r="L46" s="154">
        <f>K172</f>
        <v>15000</v>
      </c>
      <c r="M46" s="12"/>
    </row>
    <row r="47" spans="1:13" ht="12" thickBot="1">
      <c r="A47" s="14"/>
      <c r="B47" s="160">
        <v>8</v>
      </c>
      <c r="C47" s="161" t="s">
        <v>26</v>
      </c>
      <c r="D47" s="143"/>
      <c r="E47" s="143"/>
      <c r="F47" s="162"/>
      <c r="G47" s="163"/>
      <c r="H47" s="516">
        <f>H43+H44+H45+H46+H74</f>
        <v>117999.49399999999</v>
      </c>
      <c r="I47" s="163"/>
      <c r="J47" s="165">
        <f>J43+J44+J45+J46+I74</f>
        <v>205605.03600000002</v>
      </c>
      <c r="K47" s="163"/>
      <c r="L47" s="165">
        <f>L43+L44+L45+L46+K74</f>
        <v>258666.16600000006</v>
      </c>
      <c r="M47" s="39"/>
    </row>
    <row r="48" spans="1:13" ht="12" thickBot="1">
      <c r="A48" s="11"/>
      <c r="B48" s="1416" t="s">
        <v>27</v>
      </c>
      <c r="C48" s="1417"/>
      <c r="D48" s="1417"/>
      <c r="E48" s="1417"/>
      <c r="F48" s="1417"/>
      <c r="G48" s="1417"/>
      <c r="H48" s="1417"/>
      <c r="I48" s="1417"/>
      <c r="J48" s="1417"/>
      <c r="K48" s="1417"/>
      <c r="L48" s="1417"/>
      <c r="M48" s="166"/>
    </row>
    <row r="49" spans="1:14" ht="12" thickBot="1">
      <c r="A49" s="59"/>
      <c r="B49" s="1407" t="s">
        <v>28</v>
      </c>
      <c r="C49" s="1418" t="s">
        <v>29</v>
      </c>
      <c r="D49" s="1419"/>
      <c r="E49" s="1419"/>
      <c r="F49" s="1420"/>
      <c r="G49" s="167" t="s">
        <v>332</v>
      </c>
      <c r="H49" s="168" t="s">
        <v>328</v>
      </c>
      <c r="I49" s="1379" t="s">
        <v>324</v>
      </c>
      <c r="J49" s="1380"/>
      <c r="K49" s="1379" t="s">
        <v>329</v>
      </c>
      <c r="L49" s="1381"/>
      <c r="M49" s="169"/>
      <c r="N49" s="61"/>
    </row>
    <row r="50" spans="1:14" ht="13.5" customHeight="1" thickBot="1">
      <c r="A50" s="59"/>
      <c r="B50" s="1408"/>
      <c r="C50" s="1421"/>
      <c r="D50" s="1422"/>
      <c r="E50" s="1422"/>
      <c r="F50" s="1423"/>
      <c r="G50" s="172" t="s">
        <v>319</v>
      </c>
      <c r="H50" s="173" t="s">
        <v>30</v>
      </c>
      <c r="I50" s="1424" t="s">
        <v>31</v>
      </c>
      <c r="J50" s="1425"/>
      <c r="K50" s="1424" t="s">
        <v>31</v>
      </c>
      <c r="L50" s="1426"/>
      <c r="M50" s="174"/>
      <c r="N50" s="61"/>
    </row>
    <row r="51" spans="1:14" ht="12" thickBot="1">
      <c r="A51" s="59"/>
      <c r="B51" s="70">
        <v>9</v>
      </c>
      <c r="C51" s="175" t="s">
        <v>32</v>
      </c>
      <c r="D51" s="176"/>
      <c r="E51" s="176"/>
      <c r="F51" s="177"/>
      <c r="G51" s="551"/>
      <c r="H51" s="178"/>
      <c r="I51" s="1395"/>
      <c r="J51" s="1396"/>
      <c r="K51" s="1395"/>
      <c r="L51" s="1397"/>
      <c r="M51" s="169"/>
      <c r="N51" s="61"/>
    </row>
    <row r="52" spans="1:14" ht="12" thickBot="1">
      <c r="A52" s="59"/>
      <c r="B52" s="179">
        <v>10</v>
      </c>
      <c r="C52" s="180" t="s">
        <v>405</v>
      </c>
      <c r="D52" s="181"/>
      <c r="E52" s="181"/>
      <c r="F52" s="182"/>
      <c r="G52" s="182"/>
      <c r="H52" s="183"/>
      <c r="I52" s="1389"/>
      <c r="J52" s="1390"/>
      <c r="K52" s="1389"/>
      <c r="L52" s="1391"/>
      <c r="M52" s="169"/>
      <c r="N52" s="61"/>
    </row>
    <row r="53" spans="1:14" ht="11.25">
      <c r="A53" s="59"/>
      <c r="B53" s="77"/>
      <c r="C53" s="184"/>
      <c r="D53" s="184"/>
      <c r="E53" s="184"/>
      <c r="F53" s="185"/>
      <c r="G53" s="186"/>
      <c r="H53" s="187"/>
      <c r="I53" s="1383"/>
      <c r="J53" s="1384"/>
      <c r="K53" s="1383"/>
      <c r="L53" s="1385"/>
      <c r="M53" s="169"/>
      <c r="N53" s="61"/>
    </row>
    <row r="54" spans="1:14" ht="11.25">
      <c r="A54" s="59"/>
      <c r="B54" s="77"/>
      <c r="C54" s="78"/>
      <c r="D54" s="184"/>
      <c r="E54" s="184"/>
      <c r="F54" s="185"/>
      <c r="G54" s="188"/>
      <c r="H54" s="189"/>
      <c r="I54" s="1369"/>
      <c r="J54" s="1370"/>
      <c r="K54" s="1369"/>
      <c r="L54" s="1371"/>
      <c r="M54" s="169"/>
      <c r="N54" s="61"/>
    </row>
    <row r="55" spans="1:14" ht="11.25">
      <c r="A55" s="59"/>
      <c r="B55" s="77"/>
      <c r="C55" s="78"/>
      <c r="D55" s="184"/>
      <c r="E55" s="184"/>
      <c r="F55" s="185"/>
      <c r="G55" s="188"/>
      <c r="H55" s="189"/>
      <c r="I55" s="1369"/>
      <c r="J55" s="1370"/>
      <c r="K55" s="1369"/>
      <c r="L55" s="1371"/>
      <c r="M55" s="169"/>
      <c r="N55" s="61"/>
    </row>
    <row r="56" spans="1:14" ht="12" thickBot="1">
      <c r="A56" s="59"/>
      <c r="B56" s="190"/>
      <c r="C56" s="129"/>
      <c r="D56" s="191"/>
      <c r="E56" s="191"/>
      <c r="F56" s="192"/>
      <c r="G56" s="193"/>
      <c r="H56" s="194"/>
      <c r="I56" s="1358"/>
      <c r="J56" s="1359"/>
      <c r="K56" s="1358"/>
      <c r="L56" s="1360"/>
      <c r="M56" s="169"/>
      <c r="N56" s="61"/>
    </row>
    <row r="57" spans="1:14" ht="11.25">
      <c r="A57" s="59"/>
      <c r="B57" s="77">
        <v>11</v>
      </c>
      <c r="C57" s="195" t="s">
        <v>33</v>
      </c>
      <c r="D57" s="71"/>
      <c r="E57" s="71"/>
      <c r="F57" s="196"/>
      <c r="G57" s="197"/>
      <c r="I57" s="1398"/>
      <c r="J57" s="1399"/>
      <c r="K57" s="1398"/>
      <c r="L57" s="1400"/>
      <c r="M57" s="169"/>
      <c r="N57" s="61"/>
    </row>
    <row r="58" spans="1:14" ht="12" thickBot="1">
      <c r="A58" s="59"/>
      <c r="B58" s="77">
        <v>12</v>
      </c>
      <c r="C58" s="199" t="s">
        <v>34</v>
      </c>
      <c r="D58" s="184"/>
      <c r="E58" s="184"/>
      <c r="F58" s="185"/>
      <c r="G58" s="188"/>
      <c r="H58" s="189"/>
      <c r="I58" s="1369"/>
      <c r="J58" s="1370"/>
      <c r="K58" s="1369"/>
      <c r="L58" s="1371"/>
      <c r="M58" s="169"/>
      <c r="N58" s="61"/>
    </row>
    <row r="59" spans="1:14" ht="12" thickBot="1">
      <c r="A59" s="59"/>
      <c r="B59" s="77">
        <v>13</v>
      </c>
      <c r="C59" s="200" t="s">
        <v>35</v>
      </c>
      <c r="D59" s="201"/>
      <c r="E59" s="201"/>
      <c r="F59" s="169"/>
      <c r="G59" s="202"/>
      <c r="H59" s="642">
        <f>H47</f>
        <v>117999.49399999999</v>
      </c>
      <c r="I59" s="1475">
        <f>J47</f>
        <v>205605.03600000002</v>
      </c>
      <c r="J59" s="1476"/>
      <c r="K59" s="1475">
        <f>L47</f>
        <v>258666.16600000006</v>
      </c>
      <c r="L59" s="1477"/>
      <c r="M59" s="169"/>
      <c r="N59" s="61"/>
    </row>
    <row r="60" spans="1:14" ht="12" thickBot="1">
      <c r="A60" s="59"/>
      <c r="B60" s="179">
        <v>14</v>
      </c>
      <c r="C60" s="204" t="s">
        <v>406</v>
      </c>
      <c r="D60" s="181"/>
      <c r="E60" s="181"/>
      <c r="F60" s="182"/>
      <c r="G60" s="205"/>
      <c r="H60" s="206">
        <v>0</v>
      </c>
      <c r="I60" s="1389"/>
      <c r="J60" s="1390"/>
      <c r="K60" s="1389"/>
      <c r="L60" s="1391"/>
      <c r="M60" s="169"/>
      <c r="N60" s="61"/>
    </row>
    <row r="61" spans="1:14" ht="11.25">
      <c r="A61" s="59"/>
      <c r="B61" s="77"/>
      <c r="C61" s="59"/>
      <c r="D61" s="201"/>
      <c r="E61" s="201"/>
      <c r="F61" s="169"/>
      <c r="G61" s="207"/>
      <c r="H61" s="208"/>
      <c r="I61" s="1383"/>
      <c r="J61" s="1384"/>
      <c r="K61" s="1383"/>
      <c r="L61" s="1385"/>
      <c r="M61" s="169"/>
      <c r="N61" s="61"/>
    </row>
    <row r="62" spans="1:14" ht="11.25">
      <c r="A62" s="59"/>
      <c r="B62" s="77"/>
      <c r="C62" s="209"/>
      <c r="D62" s="102"/>
      <c r="E62" s="102"/>
      <c r="F62" s="210"/>
      <c r="G62" s="211"/>
      <c r="H62" s="212"/>
      <c r="I62" s="1369"/>
      <c r="J62" s="1370"/>
      <c r="K62" s="1369"/>
      <c r="L62" s="1371"/>
      <c r="M62" s="169"/>
      <c r="N62" s="61"/>
    </row>
    <row r="63" spans="1:14" ht="11.25">
      <c r="A63" s="59"/>
      <c r="B63" s="77"/>
      <c r="C63" s="209"/>
      <c r="D63" s="102"/>
      <c r="E63" s="102"/>
      <c r="F63" s="210"/>
      <c r="G63" s="211"/>
      <c r="H63" s="212"/>
      <c r="I63" s="1369"/>
      <c r="J63" s="1370"/>
      <c r="K63" s="1369"/>
      <c r="L63" s="1371"/>
      <c r="M63" s="169"/>
      <c r="N63" s="61"/>
    </row>
    <row r="64" spans="1:14" ht="12" thickBot="1">
      <c r="A64" s="59"/>
      <c r="B64" s="77"/>
      <c r="C64" s="209"/>
      <c r="D64" s="102"/>
      <c r="E64" s="102"/>
      <c r="F64" s="210"/>
      <c r="G64" s="211"/>
      <c r="H64" s="212"/>
      <c r="I64" s="1392"/>
      <c r="J64" s="1393"/>
      <c r="K64" s="1392"/>
      <c r="L64" s="1394"/>
      <c r="M64" s="169"/>
      <c r="N64" s="61"/>
    </row>
    <row r="65" spans="1:14" ht="12" thickBot="1">
      <c r="A65" s="59"/>
      <c r="B65" s="179">
        <v>15</v>
      </c>
      <c r="C65" s="204" t="s">
        <v>407</v>
      </c>
      <c r="D65" s="181"/>
      <c r="E65" s="181"/>
      <c r="F65" s="182"/>
      <c r="G65" s="205"/>
      <c r="H65" s="206"/>
      <c r="I65" s="1389"/>
      <c r="J65" s="1390"/>
      <c r="K65" s="1389"/>
      <c r="L65" s="1391"/>
      <c r="M65" s="169"/>
      <c r="N65" s="61"/>
    </row>
    <row r="66" spans="1:14" ht="11.25">
      <c r="A66" s="59"/>
      <c r="B66" s="77"/>
      <c r="C66" s="213"/>
      <c r="D66" s="184"/>
      <c r="E66" s="184"/>
      <c r="F66" s="185"/>
      <c r="G66" s="214"/>
      <c r="H66" s="215"/>
      <c r="I66" s="1383"/>
      <c r="J66" s="1384"/>
      <c r="K66" s="1383"/>
      <c r="L66" s="1385"/>
      <c r="M66" s="169"/>
      <c r="N66" s="61"/>
    </row>
    <row r="67" spans="1:14" ht="11.25">
      <c r="A67" s="59"/>
      <c r="B67" s="77"/>
      <c r="C67" s="199"/>
      <c r="D67" s="78"/>
      <c r="E67" s="78"/>
      <c r="F67" s="216"/>
      <c r="G67" s="217"/>
      <c r="H67" s="218"/>
      <c r="I67" s="1369"/>
      <c r="J67" s="1370"/>
      <c r="K67" s="1369"/>
      <c r="L67" s="1371"/>
      <c r="M67" s="169"/>
      <c r="N67" s="61"/>
    </row>
    <row r="68" spans="1:13" ht="11.25">
      <c r="A68" s="59"/>
      <c r="B68" s="77"/>
      <c r="C68" s="199"/>
      <c r="D68" s="78"/>
      <c r="E68" s="78"/>
      <c r="F68" s="216"/>
      <c r="G68" s="217"/>
      <c r="H68" s="218"/>
      <c r="I68" s="1369"/>
      <c r="J68" s="1370"/>
      <c r="K68" s="1369"/>
      <c r="L68" s="1371"/>
      <c r="M68" s="219"/>
    </row>
    <row r="69" spans="1:14" ht="12" thickBot="1">
      <c r="A69" s="59"/>
      <c r="B69" s="77"/>
      <c r="C69" s="220"/>
      <c r="D69" s="191"/>
      <c r="E69" s="191"/>
      <c r="F69" s="192"/>
      <c r="G69" s="221"/>
      <c r="H69" s="222"/>
      <c r="I69" s="1358"/>
      <c r="J69" s="1359"/>
      <c r="K69" s="1358"/>
      <c r="L69" s="1360"/>
      <c r="M69" s="169"/>
      <c r="N69" s="61"/>
    </row>
    <row r="70" spans="1:13" ht="12" thickBot="1">
      <c r="A70" s="11"/>
      <c r="B70" s="135">
        <v>16</v>
      </c>
      <c r="C70" s="137" t="s">
        <v>36</v>
      </c>
      <c r="D70" s="223"/>
      <c r="E70" s="223"/>
      <c r="F70" s="224"/>
      <c r="G70" s="643">
        <f>SUM(G51:G60)</f>
        <v>0</v>
      </c>
      <c r="H70" s="644">
        <f>SUM(H51:H60)</f>
        <v>117999.49399999999</v>
      </c>
      <c r="I70" s="1472">
        <f>SUM(I51:I60)</f>
        <v>205605.03600000002</v>
      </c>
      <c r="J70" s="1473"/>
      <c r="K70" s="1472">
        <f>SUM(K57:L69)</f>
        <v>258666.16600000006</v>
      </c>
      <c r="L70" s="1474"/>
      <c r="M70" s="219"/>
    </row>
    <row r="71" spans="1:13" ht="12" thickBot="1">
      <c r="A71" s="11"/>
      <c r="B71" s="1372" t="s">
        <v>37</v>
      </c>
      <c r="C71" s="1373"/>
      <c r="D71" s="1373"/>
      <c r="E71" s="1373"/>
      <c r="F71" s="1373"/>
      <c r="G71" s="1373"/>
      <c r="H71" s="1373"/>
      <c r="I71" s="1373"/>
      <c r="J71" s="1373"/>
      <c r="K71" s="1373"/>
      <c r="L71" s="1373"/>
      <c r="M71" s="219"/>
    </row>
    <row r="72" spans="1:13" ht="12" thickBot="1">
      <c r="A72" s="11"/>
      <c r="B72" s="1374" t="s">
        <v>28</v>
      </c>
      <c r="C72" s="1376" t="s">
        <v>38</v>
      </c>
      <c r="D72" s="1377"/>
      <c r="E72" s="1377"/>
      <c r="F72" s="1378"/>
      <c r="G72" s="167"/>
      <c r="H72" s="168" t="s">
        <v>328</v>
      </c>
      <c r="I72" s="1379" t="s">
        <v>324</v>
      </c>
      <c r="J72" s="1380"/>
      <c r="K72" s="1379" t="s">
        <v>329</v>
      </c>
      <c r="L72" s="1381"/>
      <c r="M72" s="219"/>
    </row>
    <row r="73" spans="1:13" ht="12" thickBot="1">
      <c r="A73" s="11"/>
      <c r="B73" s="1375"/>
      <c r="C73" s="21" t="s">
        <v>39</v>
      </c>
      <c r="D73" s="22" t="s">
        <v>40</v>
      </c>
      <c r="E73" s="47"/>
      <c r="F73" s="227"/>
      <c r="G73" s="228" t="s">
        <v>319</v>
      </c>
      <c r="H73" s="28" t="s">
        <v>41</v>
      </c>
      <c r="I73" s="1364" t="s">
        <v>42</v>
      </c>
      <c r="J73" s="1382"/>
      <c r="K73" s="1364" t="s">
        <v>42</v>
      </c>
      <c r="L73" s="1365"/>
      <c r="M73" s="219"/>
    </row>
    <row r="74" spans="1:13" ht="12" thickBot="1">
      <c r="A74" s="11"/>
      <c r="B74" s="135">
        <v>17</v>
      </c>
      <c r="C74" s="229" t="s">
        <v>43</v>
      </c>
      <c r="D74" s="230" t="s">
        <v>68</v>
      </c>
      <c r="E74" s="223"/>
      <c r="F74" s="224"/>
      <c r="G74" s="226"/>
      <c r="H74" s="231">
        <f>SUM(H75:H79)</f>
        <v>84793.044</v>
      </c>
      <c r="I74" s="1356">
        <f>SUM(I75:I79)</f>
        <v>157305.03600000002</v>
      </c>
      <c r="J74" s="1357"/>
      <c r="K74" s="1356">
        <f>SUM(K75:K79)</f>
        <v>207716.16600000006</v>
      </c>
      <c r="L74" s="1471"/>
      <c r="M74" s="219"/>
    </row>
    <row r="75" spans="1:13" ht="11.25">
      <c r="A75" s="11"/>
      <c r="B75" s="29">
        <v>18</v>
      </c>
      <c r="C75" s="8" t="s">
        <v>155</v>
      </c>
      <c r="D75" s="1340" t="s">
        <v>85</v>
      </c>
      <c r="E75" s="1341"/>
      <c r="F75" s="166"/>
      <c r="G75" s="232"/>
      <c r="H75" s="233">
        <f>H41</f>
        <v>80755.28</v>
      </c>
      <c r="I75" s="1449">
        <f>J41</f>
        <v>147814.32</v>
      </c>
      <c r="J75" s="1450"/>
      <c r="K75" s="1449">
        <f>L41</f>
        <v>194824.92000000004</v>
      </c>
      <c r="L75" s="1450"/>
      <c r="M75" s="219"/>
    </row>
    <row r="76" spans="1:14" ht="11.25">
      <c r="A76" s="59"/>
      <c r="B76" s="77">
        <v>20</v>
      </c>
      <c r="C76" s="234" t="s">
        <v>44</v>
      </c>
      <c r="D76" s="1352" t="s">
        <v>281</v>
      </c>
      <c r="E76" s="1353"/>
      <c r="F76" s="169"/>
      <c r="G76" s="217"/>
      <c r="H76" s="235"/>
      <c r="I76" s="1253">
        <v>2000</v>
      </c>
      <c r="J76" s="1254"/>
      <c r="K76" s="1253">
        <v>3000</v>
      </c>
      <c r="L76" s="1457"/>
      <c r="M76" s="169"/>
      <c r="N76" s="61"/>
    </row>
    <row r="77" spans="1:14" ht="12" thickBot="1">
      <c r="A77" s="59"/>
      <c r="B77" s="77">
        <v>21</v>
      </c>
      <c r="C77" s="236" t="s">
        <v>86</v>
      </c>
      <c r="D77" s="1335" t="s">
        <v>87</v>
      </c>
      <c r="E77" s="1336"/>
      <c r="F77" s="169"/>
      <c r="G77" s="211"/>
      <c r="H77" s="247"/>
      <c r="I77" s="1312"/>
      <c r="J77" s="1313"/>
      <c r="K77" s="1312"/>
      <c r="L77" s="1458"/>
      <c r="M77" s="169"/>
      <c r="N77" s="61"/>
    </row>
    <row r="78" spans="1:14" ht="12" thickBot="1">
      <c r="A78" s="59"/>
      <c r="B78" s="77"/>
      <c r="C78" s="236"/>
      <c r="D78" s="239" t="s">
        <v>305</v>
      </c>
      <c r="E78" s="237"/>
      <c r="F78" s="169"/>
      <c r="G78" s="240"/>
      <c r="H78" s="247"/>
      <c r="I78" s="524"/>
      <c r="J78" s="525"/>
      <c r="K78" s="524"/>
      <c r="L78" s="526"/>
      <c r="M78" s="169"/>
      <c r="N78" s="61"/>
    </row>
    <row r="79" spans="1:14" ht="12" thickBot="1">
      <c r="A79" s="59"/>
      <c r="B79" s="67">
        <v>22</v>
      </c>
      <c r="C79" s="244" t="s">
        <v>156</v>
      </c>
      <c r="D79" s="1348" t="s">
        <v>282</v>
      </c>
      <c r="E79" s="1349"/>
      <c r="F79" s="245"/>
      <c r="G79" s="555"/>
      <c r="H79" s="247">
        <f>SUM(H75:H77)*0.05</f>
        <v>4037.764</v>
      </c>
      <c r="I79" s="1469">
        <f>(I75+I76+I77)*0.05</f>
        <v>7490.716</v>
      </c>
      <c r="J79" s="1470"/>
      <c r="K79" s="1469">
        <f>(K75+K76+K77)*0.05</f>
        <v>9891.246000000003</v>
      </c>
      <c r="L79" s="1470"/>
      <c r="M79" s="169"/>
      <c r="N79" s="61"/>
    </row>
    <row r="80" spans="1:13" ht="12" thickBot="1">
      <c r="A80" s="11"/>
      <c r="B80" s="248"/>
      <c r="C80" s="249"/>
      <c r="D80" s="250"/>
      <c r="E80" s="251"/>
      <c r="F80" s="252"/>
      <c r="G80" s="253"/>
      <c r="H80" s="256"/>
      <c r="I80" s="255"/>
      <c r="J80" s="256"/>
      <c r="K80" s="255"/>
      <c r="L80" s="257"/>
      <c r="M80" s="219"/>
    </row>
    <row r="81" spans="1:13" ht="12" thickBot="1">
      <c r="A81" s="11"/>
      <c r="B81" s="258">
        <v>23</v>
      </c>
      <c r="C81" s="259" t="s">
        <v>45</v>
      </c>
      <c r="D81" s="260" t="s">
        <v>46</v>
      </c>
      <c r="E81" s="261"/>
      <c r="F81" s="224"/>
      <c r="G81" s="262">
        <f>G82+G85+G89+G96+G108+G117+G128+G131+G138+G145+G132</f>
        <v>0</v>
      </c>
      <c r="H81" s="263">
        <f>H82+H108+H117+H126+H128+H132+H145</f>
        <v>13695.45</v>
      </c>
      <c r="I81" s="1356">
        <f>I82+I85+I89+I96+I108+I117+I128+I131+I138+I145+I132</f>
        <v>29700</v>
      </c>
      <c r="J81" s="1357"/>
      <c r="K81" s="1356">
        <f>K82+K85+K89+K96+K108+K117+K128+K131+K138+K145+K132</f>
        <v>31700</v>
      </c>
      <c r="L81" s="1357"/>
      <c r="M81" s="219"/>
    </row>
    <row r="82" spans="1:14" ht="11.25">
      <c r="A82" s="59"/>
      <c r="B82" s="264">
        <v>24</v>
      </c>
      <c r="C82" s="265" t="s">
        <v>47</v>
      </c>
      <c r="D82" s="1344" t="s">
        <v>157</v>
      </c>
      <c r="E82" s="1345"/>
      <c r="F82" s="266"/>
      <c r="G82" s="267">
        <f>SUM(G83:G84)</f>
        <v>0</v>
      </c>
      <c r="H82" s="268">
        <f>SUM(H83:H84)</f>
        <v>0</v>
      </c>
      <c r="I82" s="1346">
        <f>I83+I84</f>
        <v>700</v>
      </c>
      <c r="J82" s="1347"/>
      <c r="K82" s="1346">
        <f>K83+K84</f>
        <v>700</v>
      </c>
      <c r="L82" s="1347"/>
      <c r="M82" s="169"/>
      <c r="N82" s="61"/>
    </row>
    <row r="83" spans="1:14" ht="11.25">
      <c r="A83" s="59"/>
      <c r="B83" s="269"/>
      <c r="C83" s="270" t="s">
        <v>123</v>
      </c>
      <c r="D83" s="1331" t="s">
        <v>158</v>
      </c>
      <c r="E83" s="1332"/>
      <c r="F83" s="271"/>
      <c r="G83" s="214"/>
      <c r="H83" s="272"/>
      <c r="I83" s="1309"/>
      <c r="J83" s="1310"/>
      <c r="K83" s="1309"/>
      <c r="L83" s="1310"/>
      <c r="M83" s="169"/>
      <c r="N83" s="61"/>
    </row>
    <row r="84" spans="1:14" ht="11.25">
      <c r="A84" s="59"/>
      <c r="B84" s="269"/>
      <c r="C84" s="270" t="s">
        <v>124</v>
      </c>
      <c r="D84" s="1331" t="s">
        <v>159</v>
      </c>
      <c r="E84" s="1332"/>
      <c r="F84" s="271"/>
      <c r="G84" s="214"/>
      <c r="H84" s="272"/>
      <c r="I84" s="1309">
        <v>700</v>
      </c>
      <c r="J84" s="1310"/>
      <c r="K84" s="1309">
        <v>700</v>
      </c>
      <c r="L84" s="1310"/>
      <c r="M84" s="169"/>
      <c r="N84" s="61"/>
    </row>
    <row r="85" spans="1:14" ht="11.25">
      <c r="A85" s="59"/>
      <c r="B85" s="273">
        <v>25</v>
      </c>
      <c r="C85" s="274" t="s">
        <v>48</v>
      </c>
      <c r="D85" s="1321" t="s">
        <v>49</v>
      </c>
      <c r="E85" s="1322"/>
      <c r="F85" s="275"/>
      <c r="G85" s="217">
        <f>SUM(G86:G88)</f>
        <v>0</v>
      </c>
      <c r="H85" s="276">
        <f>SUM(H86:H88)</f>
        <v>0</v>
      </c>
      <c r="I85" s="1309"/>
      <c r="J85" s="1329"/>
      <c r="K85" s="1309">
        <f>K86+K87+K88</f>
        <v>0</v>
      </c>
      <c r="L85" s="1329"/>
      <c r="M85" s="169"/>
      <c r="N85" s="61"/>
    </row>
    <row r="86" spans="1:14" ht="11.25">
      <c r="A86" s="59"/>
      <c r="B86" s="273"/>
      <c r="C86" s="277" t="s">
        <v>125</v>
      </c>
      <c r="D86" s="1307" t="s">
        <v>128</v>
      </c>
      <c r="E86" s="1308"/>
      <c r="F86" s="275"/>
      <c r="G86" s="217"/>
      <c r="H86" s="280"/>
      <c r="I86" s="1309"/>
      <c r="J86" s="1310"/>
      <c r="K86" s="1309"/>
      <c r="L86" s="1310"/>
      <c r="M86" s="169"/>
      <c r="N86" s="61"/>
    </row>
    <row r="87" spans="1:14" ht="11.25">
      <c r="A87" s="59"/>
      <c r="B87" s="273"/>
      <c r="C87" s="277" t="s">
        <v>126</v>
      </c>
      <c r="D87" s="1307" t="s">
        <v>165</v>
      </c>
      <c r="E87" s="1308"/>
      <c r="F87" s="275"/>
      <c r="G87" s="217"/>
      <c r="H87" s="280"/>
      <c r="I87" s="1309"/>
      <c r="J87" s="1310"/>
      <c r="K87" s="1309"/>
      <c r="L87" s="1310"/>
      <c r="M87" s="169"/>
      <c r="N87" s="61"/>
    </row>
    <row r="88" spans="1:14" ht="11.25">
      <c r="A88" s="59"/>
      <c r="B88" s="273"/>
      <c r="C88" s="277" t="s">
        <v>127</v>
      </c>
      <c r="D88" s="1307" t="s">
        <v>129</v>
      </c>
      <c r="E88" s="1308"/>
      <c r="F88" s="275"/>
      <c r="G88" s="217"/>
      <c r="H88" s="280"/>
      <c r="I88" s="1309"/>
      <c r="J88" s="1310"/>
      <c r="K88" s="1309"/>
      <c r="L88" s="1310"/>
      <c r="M88" s="169"/>
      <c r="N88" s="61"/>
    </row>
    <row r="89" spans="1:14" ht="11.25">
      <c r="A89" s="59"/>
      <c r="B89" s="273">
        <v>26</v>
      </c>
      <c r="C89" s="274" t="s">
        <v>50</v>
      </c>
      <c r="D89" s="1321" t="s">
        <v>51</v>
      </c>
      <c r="E89" s="1322"/>
      <c r="F89" s="275"/>
      <c r="G89" s="217">
        <f>SUM(G90:G95)</f>
        <v>0</v>
      </c>
      <c r="H89" s="276">
        <f>SUM(H90:H95)</f>
        <v>0</v>
      </c>
      <c r="I89" s="1309">
        <f>I90+I91+I92+I93+I94+I95</f>
        <v>0</v>
      </c>
      <c r="J89" s="1329"/>
      <c r="K89" s="1309">
        <f>K90+K91+K92+K93+K94+K95</f>
        <v>0</v>
      </c>
      <c r="L89" s="1329"/>
      <c r="M89" s="169"/>
      <c r="N89" s="61"/>
    </row>
    <row r="90" spans="1:14" ht="11.25">
      <c r="A90" s="59"/>
      <c r="B90" s="273"/>
      <c r="C90" s="277" t="s">
        <v>130</v>
      </c>
      <c r="D90" s="1307" t="s">
        <v>164</v>
      </c>
      <c r="E90" s="1308"/>
      <c r="F90" s="275"/>
      <c r="G90" s="217"/>
      <c r="H90" s="280"/>
      <c r="I90" s="1309"/>
      <c r="J90" s="1310"/>
      <c r="K90" s="1309"/>
      <c r="L90" s="1310"/>
      <c r="M90" s="169"/>
      <c r="N90" s="61"/>
    </row>
    <row r="91" spans="1:14" ht="11.25">
      <c r="A91" s="59"/>
      <c r="B91" s="273"/>
      <c r="C91" s="277" t="s">
        <v>131</v>
      </c>
      <c r="D91" s="1307" t="s">
        <v>166</v>
      </c>
      <c r="E91" s="1308"/>
      <c r="F91" s="275"/>
      <c r="G91" s="217"/>
      <c r="H91" s="280"/>
      <c r="I91" s="1309"/>
      <c r="J91" s="1310"/>
      <c r="K91" s="1309"/>
      <c r="L91" s="1310"/>
      <c r="M91" s="169"/>
      <c r="N91" s="61"/>
    </row>
    <row r="92" spans="1:14" ht="11.25">
      <c r="A92" s="59"/>
      <c r="B92" s="273"/>
      <c r="C92" s="277" t="s">
        <v>132</v>
      </c>
      <c r="D92" s="1307" t="s">
        <v>167</v>
      </c>
      <c r="E92" s="1308"/>
      <c r="F92" s="275"/>
      <c r="G92" s="217"/>
      <c r="H92" s="280"/>
      <c r="I92" s="1309"/>
      <c r="J92" s="1310"/>
      <c r="K92" s="1309"/>
      <c r="L92" s="1310"/>
      <c r="M92" s="169"/>
      <c r="N92" s="61"/>
    </row>
    <row r="93" spans="1:14" ht="11.25">
      <c r="A93" s="59"/>
      <c r="B93" s="273"/>
      <c r="C93" s="277" t="s">
        <v>168</v>
      </c>
      <c r="D93" s="1307" t="s">
        <v>169</v>
      </c>
      <c r="E93" s="1308"/>
      <c r="F93" s="275"/>
      <c r="G93" s="217"/>
      <c r="H93" s="280"/>
      <c r="I93" s="1309"/>
      <c r="J93" s="1310"/>
      <c r="K93" s="1309"/>
      <c r="L93" s="1310"/>
      <c r="M93" s="169"/>
      <c r="N93" s="61"/>
    </row>
    <row r="94" spans="1:14" ht="11.25">
      <c r="A94" s="59"/>
      <c r="B94" s="273"/>
      <c r="C94" s="283" t="s">
        <v>170</v>
      </c>
      <c r="D94" s="278" t="s">
        <v>171</v>
      </c>
      <c r="E94" s="279"/>
      <c r="F94" s="275"/>
      <c r="G94" s="217"/>
      <c r="H94" s="280"/>
      <c r="I94" s="1309"/>
      <c r="J94" s="1310"/>
      <c r="K94" s="1309"/>
      <c r="L94" s="1310"/>
      <c r="M94" s="169"/>
      <c r="N94" s="61"/>
    </row>
    <row r="95" spans="1:14" ht="11.25">
      <c r="A95" s="59"/>
      <c r="B95" s="273"/>
      <c r="C95" s="277" t="s">
        <v>172</v>
      </c>
      <c r="D95" s="278" t="s">
        <v>173</v>
      </c>
      <c r="E95" s="279"/>
      <c r="F95" s="275"/>
      <c r="G95" s="217"/>
      <c r="H95" s="645"/>
      <c r="I95" s="1309"/>
      <c r="J95" s="1310"/>
      <c r="K95" s="1309"/>
      <c r="L95" s="1310"/>
      <c r="M95" s="169"/>
      <c r="N95" s="61"/>
    </row>
    <row r="96" spans="1:14" ht="11.25">
      <c r="A96" s="59"/>
      <c r="B96" s="273">
        <v>27</v>
      </c>
      <c r="C96" s="274" t="s">
        <v>52</v>
      </c>
      <c r="D96" s="1321" t="s">
        <v>289</v>
      </c>
      <c r="E96" s="1322"/>
      <c r="F96" s="275"/>
      <c r="G96" s="217">
        <f>SUM(G97:G107)</f>
        <v>0</v>
      </c>
      <c r="H96" s="276">
        <f>SUM(H97:H107)</f>
        <v>0</v>
      </c>
      <c r="I96" s="1309">
        <f>SUM(I97:J107)</f>
        <v>0</v>
      </c>
      <c r="J96" s="1329"/>
      <c r="K96" s="1309">
        <f>SUM(K97:L107)</f>
        <v>0</v>
      </c>
      <c r="L96" s="1329"/>
      <c r="M96" s="169"/>
      <c r="N96" s="61"/>
    </row>
    <row r="97" spans="1:14" ht="11.25">
      <c r="A97" s="59"/>
      <c r="B97" s="273"/>
      <c r="C97" s="277" t="s">
        <v>174</v>
      </c>
      <c r="D97" s="1307" t="s">
        <v>175</v>
      </c>
      <c r="E97" s="1308"/>
      <c r="F97" s="275"/>
      <c r="G97" s="217"/>
      <c r="H97" s="645"/>
      <c r="I97" s="1309"/>
      <c r="J97" s="1310"/>
      <c r="K97" s="1309"/>
      <c r="L97" s="1310"/>
      <c r="M97" s="169"/>
      <c r="N97" s="61"/>
    </row>
    <row r="98" spans="1:14" ht="11.25">
      <c r="A98" s="59"/>
      <c r="B98" s="273"/>
      <c r="C98" s="277" t="s">
        <v>176</v>
      </c>
      <c r="D98" s="278" t="s">
        <v>177</v>
      </c>
      <c r="E98" s="279"/>
      <c r="F98" s="275"/>
      <c r="G98" s="217"/>
      <c r="H98" s="645"/>
      <c r="I98" s="1309"/>
      <c r="J98" s="1310"/>
      <c r="K98" s="1309"/>
      <c r="L98" s="1310"/>
      <c r="M98" s="169"/>
      <c r="N98" s="61"/>
    </row>
    <row r="99" spans="1:14" ht="11.25">
      <c r="A99" s="59"/>
      <c r="B99" s="273"/>
      <c r="C99" s="277" t="s">
        <v>178</v>
      </c>
      <c r="D99" s="278" t="s">
        <v>179</v>
      </c>
      <c r="E99" s="279"/>
      <c r="F99" s="275"/>
      <c r="G99" s="217"/>
      <c r="H99" s="645"/>
      <c r="I99" s="1309"/>
      <c r="J99" s="1310"/>
      <c r="K99" s="1309"/>
      <c r="L99" s="1310"/>
      <c r="M99" s="169"/>
      <c r="N99" s="61"/>
    </row>
    <row r="100" spans="1:14" ht="11.25">
      <c r="A100" s="59"/>
      <c r="B100" s="273"/>
      <c r="C100" s="277" t="s">
        <v>180</v>
      </c>
      <c r="D100" s="278" t="s">
        <v>181</v>
      </c>
      <c r="E100" s="279"/>
      <c r="F100" s="275"/>
      <c r="G100" s="217"/>
      <c r="H100" s="645"/>
      <c r="I100" s="1309"/>
      <c r="J100" s="1310"/>
      <c r="K100" s="1309"/>
      <c r="L100" s="1310"/>
      <c r="M100" s="169"/>
      <c r="N100" s="61"/>
    </row>
    <row r="101" spans="1:14" ht="11.25">
      <c r="A101" s="59"/>
      <c r="B101" s="273"/>
      <c r="C101" s="277" t="s">
        <v>182</v>
      </c>
      <c r="D101" s="278" t="s">
        <v>183</v>
      </c>
      <c r="E101" s="279"/>
      <c r="F101" s="275"/>
      <c r="G101" s="217"/>
      <c r="H101" s="645"/>
      <c r="I101" s="1309"/>
      <c r="J101" s="1310"/>
      <c r="K101" s="1309"/>
      <c r="L101" s="1310"/>
      <c r="M101" s="169"/>
      <c r="N101" s="61"/>
    </row>
    <row r="102" spans="1:14" ht="11.25">
      <c r="A102" s="59"/>
      <c r="B102" s="273"/>
      <c r="C102" s="277" t="s">
        <v>184</v>
      </c>
      <c r="D102" s="278" t="s">
        <v>185</v>
      </c>
      <c r="E102" s="279"/>
      <c r="F102" s="275"/>
      <c r="G102" s="217"/>
      <c r="H102" s="645"/>
      <c r="I102" s="1309" t="s">
        <v>290</v>
      </c>
      <c r="J102" s="1310"/>
      <c r="K102" s="1309"/>
      <c r="L102" s="1310"/>
      <c r="M102" s="169"/>
      <c r="N102" s="61"/>
    </row>
    <row r="103" spans="1:14" ht="11.25">
      <c r="A103" s="59"/>
      <c r="B103" s="273"/>
      <c r="C103" s="277" t="s">
        <v>186</v>
      </c>
      <c r="D103" s="278" t="s">
        <v>187</v>
      </c>
      <c r="E103" s="279" t="s">
        <v>290</v>
      </c>
      <c r="F103" s="275"/>
      <c r="G103" s="217"/>
      <c r="H103" s="645"/>
      <c r="I103" s="1309"/>
      <c r="J103" s="1310"/>
      <c r="K103" s="1309"/>
      <c r="L103" s="1310"/>
      <c r="M103" s="169"/>
      <c r="N103" s="61"/>
    </row>
    <row r="104" spans="1:14" ht="11.25">
      <c r="A104" s="59"/>
      <c r="B104" s="273"/>
      <c r="C104" s="277" t="s">
        <v>188</v>
      </c>
      <c r="D104" s="278" t="s">
        <v>189</v>
      </c>
      <c r="E104" s="279"/>
      <c r="F104" s="275"/>
      <c r="G104" s="217"/>
      <c r="H104" s="280"/>
      <c r="I104" s="1309"/>
      <c r="J104" s="1310"/>
      <c r="K104" s="1309"/>
      <c r="L104" s="1310"/>
      <c r="M104" s="169"/>
      <c r="N104" s="61"/>
    </row>
    <row r="105" spans="1:14" ht="11.25">
      <c r="A105" s="59"/>
      <c r="B105" s="273"/>
      <c r="C105" s="277" t="s">
        <v>190</v>
      </c>
      <c r="D105" s="278" t="s">
        <v>191</v>
      </c>
      <c r="E105" s="279"/>
      <c r="F105" s="275"/>
      <c r="G105" s="217"/>
      <c r="H105" s="280"/>
      <c r="I105" s="1309"/>
      <c r="J105" s="1310"/>
      <c r="K105" s="1309"/>
      <c r="L105" s="1310"/>
      <c r="M105" s="169"/>
      <c r="N105" s="61"/>
    </row>
    <row r="106" spans="1:14" ht="11.25">
      <c r="A106" s="59"/>
      <c r="B106" s="273"/>
      <c r="C106" s="277" t="s">
        <v>192</v>
      </c>
      <c r="D106" s="1307" t="s">
        <v>193</v>
      </c>
      <c r="E106" s="1308"/>
      <c r="F106" s="275"/>
      <c r="G106" s="217"/>
      <c r="H106" s="280"/>
      <c r="I106" s="1309"/>
      <c r="J106" s="1310"/>
      <c r="K106" s="1309"/>
      <c r="L106" s="1310"/>
      <c r="M106" s="169"/>
      <c r="N106" s="61"/>
    </row>
    <row r="107" spans="1:14" ht="11.25">
      <c r="A107" s="59"/>
      <c r="B107" s="273"/>
      <c r="C107" s="277" t="s">
        <v>194</v>
      </c>
      <c r="D107" s="278" t="s">
        <v>195</v>
      </c>
      <c r="E107" s="279"/>
      <c r="F107" s="275"/>
      <c r="G107" s="217"/>
      <c r="H107" s="280"/>
      <c r="I107" s="1309"/>
      <c r="J107" s="1310"/>
      <c r="K107" s="1309"/>
      <c r="L107" s="1310"/>
      <c r="M107" s="169"/>
      <c r="N107" s="61"/>
    </row>
    <row r="108" spans="1:14" ht="11.25">
      <c r="A108" s="59"/>
      <c r="B108" s="273">
        <v>28</v>
      </c>
      <c r="C108" s="274" t="s">
        <v>53</v>
      </c>
      <c r="D108" s="1321" t="s">
        <v>196</v>
      </c>
      <c r="E108" s="1322"/>
      <c r="F108" s="275"/>
      <c r="G108" s="217">
        <f>SUM(G109:G116)</f>
        <v>0</v>
      </c>
      <c r="H108" s="276">
        <f>SUM(H109:H116)</f>
        <v>6395.45</v>
      </c>
      <c r="I108" s="1309">
        <f>I109+I110+I111+I113+I114+I115+I116</f>
        <v>16000</v>
      </c>
      <c r="J108" s="1329"/>
      <c r="K108" s="1309">
        <f>K109+K110+K111+K113+K114+K115+K116</f>
        <v>16500</v>
      </c>
      <c r="L108" s="1329"/>
      <c r="M108" s="169"/>
      <c r="N108" s="61"/>
    </row>
    <row r="109" spans="1:14" ht="11.25">
      <c r="A109" s="59"/>
      <c r="B109" s="273"/>
      <c r="C109" s="277" t="s">
        <v>133</v>
      </c>
      <c r="D109" s="1307" t="s">
        <v>139</v>
      </c>
      <c r="E109" s="1308"/>
      <c r="F109" s="275"/>
      <c r="G109" s="217"/>
      <c r="H109" s="280"/>
      <c r="I109" s="1309"/>
      <c r="J109" s="1310"/>
      <c r="K109" s="1309"/>
      <c r="L109" s="1310"/>
      <c r="M109" s="169"/>
      <c r="N109" s="61"/>
    </row>
    <row r="110" spans="1:14" ht="11.25">
      <c r="A110" s="59"/>
      <c r="B110" s="273"/>
      <c r="C110" s="277" t="s">
        <v>134</v>
      </c>
      <c r="D110" s="1307" t="s">
        <v>197</v>
      </c>
      <c r="E110" s="1308"/>
      <c r="F110" s="275"/>
      <c r="G110" s="217"/>
      <c r="H110" s="645"/>
      <c r="I110" s="1309"/>
      <c r="J110" s="1310"/>
      <c r="K110" s="1309"/>
      <c r="L110" s="1310"/>
      <c r="M110" s="169"/>
      <c r="N110" s="61"/>
    </row>
    <row r="111" spans="1:14" ht="11.25">
      <c r="A111" s="59"/>
      <c r="B111" s="273"/>
      <c r="C111" s="277" t="s">
        <v>135</v>
      </c>
      <c r="D111" s="1307" t="s">
        <v>140</v>
      </c>
      <c r="E111" s="1308"/>
      <c r="F111" s="275"/>
      <c r="G111" s="217"/>
      <c r="H111" s="645">
        <v>6000</v>
      </c>
      <c r="I111" s="1309">
        <v>15000</v>
      </c>
      <c r="J111" s="1310"/>
      <c r="K111" s="1309">
        <v>15000</v>
      </c>
      <c r="L111" s="1310"/>
      <c r="M111" s="169"/>
      <c r="N111" s="61"/>
    </row>
    <row r="112" spans="1:14" ht="11.25">
      <c r="A112" s="59"/>
      <c r="B112" s="273"/>
      <c r="C112" s="277" t="s">
        <v>198</v>
      </c>
      <c r="D112" s="278" t="s">
        <v>199</v>
      </c>
      <c r="E112" s="279"/>
      <c r="F112" s="275"/>
      <c r="G112" s="217"/>
      <c r="H112" s="280">
        <v>395.45</v>
      </c>
      <c r="I112" s="1309">
        <v>1500</v>
      </c>
      <c r="J112" s="1310"/>
      <c r="K112" s="1309">
        <v>1500</v>
      </c>
      <c r="L112" s="1310"/>
      <c r="M112" s="169"/>
      <c r="N112" s="61"/>
    </row>
    <row r="113" spans="1:14" ht="11.25">
      <c r="A113" s="59"/>
      <c r="B113" s="273"/>
      <c r="C113" s="277" t="s">
        <v>200</v>
      </c>
      <c r="D113" s="1307" t="s">
        <v>141</v>
      </c>
      <c r="E113" s="1308"/>
      <c r="F113" s="275"/>
      <c r="G113" s="217"/>
      <c r="H113" s="280"/>
      <c r="I113" s="1309">
        <v>1000</v>
      </c>
      <c r="J113" s="1310"/>
      <c r="K113" s="1309">
        <v>1500</v>
      </c>
      <c r="L113" s="1310"/>
      <c r="M113" s="169"/>
      <c r="N113" s="61"/>
    </row>
    <row r="114" spans="1:14" ht="11.25">
      <c r="A114" s="59"/>
      <c r="B114" s="273"/>
      <c r="C114" s="277" t="s">
        <v>136</v>
      </c>
      <c r="D114" s="1307" t="s">
        <v>201</v>
      </c>
      <c r="E114" s="1308"/>
      <c r="F114" s="275"/>
      <c r="G114" s="217"/>
      <c r="H114" s="280"/>
      <c r="I114" s="1309"/>
      <c r="J114" s="1310"/>
      <c r="K114" s="1309"/>
      <c r="L114" s="1310"/>
      <c r="M114" s="169"/>
      <c r="N114" s="61"/>
    </row>
    <row r="115" spans="1:14" ht="11.25">
      <c r="A115" s="59"/>
      <c r="B115" s="273"/>
      <c r="C115" s="277" t="s">
        <v>137</v>
      </c>
      <c r="D115" s="1307" t="s">
        <v>202</v>
      </c>
      <c r="E115" s="1308"/>
      <c r="F115" s="275"/>
      <c r="G115" s="217"/>
      <c r="H115" s="280"/>
      <c r="I115" s="1309"/>
      <c r="J115" s="1310"/>
      <c r="K115" s="1309"/>
      <c r="L115" s="1310"/>
      <c r="M115" s="169"/>
      <c r="N115" s="61"/>
    </row>
    <row r="116" spans="1:14" ht="11.25">
      <c r="A116" s="59"/>
      <c r="B116" s="273"/>
      <c r="C116" s="277" t="s">
        <v>138</v>
      </c>
      <c r="D116" s="1307" t="s">
        <v>203</v>
      </c>
      <c r="E116" s="1308"/>
      <c r="F116" s="275"/>
      <c r="G116" s="217"/>
      <c r="H116" s="280"/>
      <c r="I116" s="1309"/>
      <c r="J116" s="1310"/>
      <c r="K116" s="1309"/>
      <c r="L116" s="1310"/>
      <c r="M116" s="169"/>
      <c r="N116" s="61"/>
    </row>
    <row r="117" spans="1:14" ht="11.25">
      <c r="A117" s="59"/>
      <c r="B117" s="273">
        <v>29</v>
      </c>
      <c r="C117" s="274" t="s">
        <v>54</v>
      </c>
      <c r="D117" s="1321" t="s">
        <v>142</v>
      </c>
      <c r="E117" s="1322"/>
      <c r="F117" s="275"/>
      <c r="G117" s="217">
        <f>SUM(G119:G125)</f>
        <v>0</v>
      </c>
      <c r="H117" s="276">
        <f>SUM(H118:H125)</f>
        <v>4500</v>
      </c>
      <c r="I117" s="1309">
        <f>I119+I120+I121+I122+I123+I124+I125</f>
        <v>7500</v>
      </c>
      <c r="J117" s="1329"/>
      <c r="K117" s="1309">
        <f>K119+K120+K121+K122+K123+K124+K125</f>
        <v>8000</v>
      </c>
      <c r="L117" s="1329"/>
      <c r="M117" s="169"/>
      <c r="N117" s="61"/>
    </row>
    <row r="118" spans="1:14" ht="11.25">
      <c r="A118" s="59"/>
      <c r="B118" s="284"/>
      <c r="C118" s="277" t="s">
        <v>204</v>
      </c>
      <c r="D118" s="278" t="s">
        <v>205</v>
      </c>
      <c r="E118" s="279"/>
      <c r="F118" s="275"/>
      <c r="G118" s="217"/>
      <c r="H118" s="280"/>
      <c r="I118" s="1309"/>
      <c r="J118" s="1310"/>
      <c r="K118" s="1309"/>
      <c r="L118" s="1310"/>
      <c r="M118" s="169"/>
      <c r="N118" s="61"/>
    </row>
    <row r="119" spans="1:14" ht="11.25">
      <c r="A119" s="59"/>
      <c r="B119" s="273"/>
      <c r="C119" s="277" t="s">
        <v>206</v>
      </c>
      <c r="D119" s="1307" t="s">
        <v>143</v>
      </c>
      <c r="E119" s="1308"/>
      <c r="F119" s="275"/>
      <c r="G119" s="217"/>
      <c r="H119" s="280"/>
      <c r="I119" s="1309"/>
      <c r="J119" s="1310"/>
      <c r="K119" s="1309"/>
      <c r="L119" s="1310"/>
      <c r="M119" s="169"/>
      <c r="N119" s="61"/>
    </row>
    <row r="120" spans="1:14" ht="11.25">
      <c r="A120" s="59"/>
      <c r="B120" s="273"/>
      <c r="C120" s="277" t="s">
        <v>207</v>
      </c>
      <c r="D120" s="1307" t="s">
        <v>208</v>
      </c>
      <c r="E120" s="1308"/>
      <c r="F120" s="275"/>
      <c r="G120" s="217"/>
      <c r="H120" s="645">
        <v>0</v>
      </c>
      <c r="I120" s="1309"/>
      <c r="J120" s="1310"/>
      <c r="K120" s="1309"/>
      <c r="L120" s="1310"/>
      <c r="M120" s="169"/>
      <c r="N120" s="61"/>
    </row>
    <row r="121" spans="1:14" ht="11.25">
      <c r="A121" s="59"/>
      <c r="B121" s="273"/>
      <c r="C121" s="277" t="s">
        <v>209</v>
      </c>
      <c r="D121" s="1307" t="s">
        <v>144</v>
      </c>
      <c r="E121" s="1308"/>
      <c r="F121" s="275"/>
      <c r="G121" s="217"/>
      <c r="H121" s="645"/>
      <c r="I121" s="1309"/>
      <c r="J121" s="1310"/>
      <c r="K121" s="1309"/>
      <c r="L121" s="1310"/>
      <c r="M121" s="169"/>
      <c r="N121" s="61"/>
    </row>
    <row r="122" spans="1:14" ht="11.25">
      <c r="A122" s="59"/>
      <c r="B122" s="273"/>
      <c r="C122" s="277" t="s">
        <v>210</v>
      </c>
      <c r="D122" s="1307" t="s">
        <v>145</v>
      </c>
      <c r="E122" s="1308"/>
      <c r="F122" s="275"/>
      <c r="G122" s="217"/>
      <c r="H122" s="645">
        <v>1500</v>
      </c>
      <c r="I122" s="1309">
        <v>1500</v>
      </c>
      <c r="J122" s="1310"/>
      <c r="K122" s="1309">
        <v>1500</v>
      </c>
      <c r="L122" s="1310"/>
      <c r="M122" s="169"/>
      <c r="N122" s="61"/>
    </row>
    <row r="123" spans="1:14" ht="11.25">
      <c r="A123" s="59"/>
      <c r="B123" s="273"/>
      <c r="C123" s="277" t="s">
        <v>211</v>
      </c>
      <c r="D123" s="1307" t="s">
        <v>146</v>
      </c>
      <c r="E123" s="1308"/>
      <c r="F123" s="275"/>
      <c r="G123" s="217"/>
      <c r="H123" s="645">
        <v>2000</v>
      </c>
      <c r="I123" s="1309">
        <v>3000</v>
      </c>
      <c r="J123" s="1310"/>
      <c r="K123" s="1309">
        <v>3500</v>
      </c>
      <c r="L123" s="1310"/>
      <c r="M123" s="169"/>
      <c r="N123" s="61"/>
    </row>
    <row r="124" spans="1:14" ht="11.25">
      <c r="A124" s="59"/>
      <c r="B124" s="273"/>
      <c r="C124" s="277" t="s">
        <v>212</v>
      </c>
      <c r="D124" s="1320" t="s">
        <v>147</v>
      </c>
      <c r="E124" s="1320"/>
      <c r="F124" s="289"/>
      <c r="G124" s="217"/>
      <c r="H124" s="645">
        <v>500</v>
      </c>
      <c r="I124" s="1309">
        <v>2000</v>
      </c>
      <c r="J124" s="1310"/>
      <c r="K124" s="1309">
        <v>2000</v>
      </c>
      <c r="L124" s="1310"/>
      <c r="M124" s="169"/>
      <c r="N124" s="61"/>
    </row>
    <row r="125" spans="1:14" ht="11.25">
      <c r="A125" s="59"/>
      <c r="B125" s="273"/>
      <c r="C125" s="277" t="s">
        <v>213</v>
      </c>
      <c r="D125" s="114" t="s">
        <v>214</v>
      </c>
      <c r="E125" s="114"/>
      <c r="F125" s="289"/>
      <c r="G125" s="217"/>
      <c r="H125" s="645">
        <v>500</v>
      </c>
      <c r="I125" s="1309">
        <v>1000</v>
      </c>
      <c r="J125" s="1310"/>
      <c r="K125" s="1309">
        <v>1000</v>
      </c>
      <c r="L125" s="1310"/>
      <c r="M125" s="169"/>
      <c r="N125" s="61"/>
    </row>
    <row r="126" spans="1:14" ht="11.25">
      <c r="A126" s="59"/>
      <c r="B126" s="273"/>
      <c r="C126" s="468" t="s">
        <v>293</v>
      </c>
      <c r="D126" s="105" t="s">
        <v>294</v>
      </c>
      <c r="E126" s="308"/>
      <c r="F126" s="289"/>
      <c r="G126" s="217"/>
      <c r="H126" s="276">
        <f>SUM(H127:H127)</f>
        <v>800</v>
      </c>
      <c r="I126" s="281"/>
      <c r="J126" s="282"/>
      <c r="K126" s="281"/>
      <c r="L126" s="282"/>
      <c r="M126" s="169"/>
      <c r="N126" s="61"/>
    </row>
    <row r="127" spans="1:14" ht="11.25">
      <c r="A127" s="59"/>
      <c r="B127" s="273"/>
      <c r="C127" s="469" t="s">
        <v>295</v>
      </c>
      <c r="D127" s="309" t="s">
        <v>298</v>
      </c>
      <c r="E127" s="32"/>
      <c r="F127" s="289"/>
      <c r="G127" s="217"/>
      <c r="H127" s="280">
        <v>800</v>
      </c>
      <c r="I127" s="646">
        <v>1200</v>
      </c>
      <c r="J127" s="647"/>
      <c r="K127" s="646">
        <v>1500</v>
      </c>
      <c r="L127" s="647"/>
      <c r="M127" s="169"/>
      <c r="N127" s="61"/>
    </row>
    <row r="128" spans="1:14" ht="11.25">
      <c r="A128" s="59"/>
      <c r="B128" s="273">
        <v>30</v>
      </c>
      <c r="C128" s="274" t="s">
        <v>55</v>
      </c>
      <c r="D128" s="1321" t="s">
        <v>215</v>
      </c>
      <c r="E128" s="1322"/>
      <c r="F128" s="275"/>
      <c r="G128" s="217">
        <f>SUM(G129:G130)</f>
        <v>0</v>
      </c>
      <c r="H128" s="276">
        <f>SUM(H129:H130)</f>
        <v>2000</v>
      </c>
      <c r="I128" s="1309">
        <f>I129+I130</f>
        <v>1500</v>
      </c>
      <c r="J128" s="1329"/>
      <c r="K128" s="1309">
        <f>K129+K130</f>
        <v>2000</v>
      </c>
      <c r="L128" s="1329"/>
      <c r="M128" s="169"/>
      <c r="N128" s="61"/>
    </row>
    <row r="129" spans="1:14" ht="11.25">
      <c r="A129" s="59"/>
      <c r="B129" s="273"/>
      <c r="C129" s="277" t="s">
        <v>148</v>
      </c>
      <c r="D129" s="1307" t="s">
        <v>216</v>
      </c>
      <c r="E129" s="1308"/>
      <c r="F129" s="275"/>
      <c r="G129" s="217"/>
      <c r="H129" s="280">
        <v>2000</v>
      </c>
      <c r="I129" s="1309">
        <v>1500</v>
      </c>
      <c r="J129" s="1310"/>
      <c r="K129" s="1309">
        <v>2000</v>
      </c>
      <c r="L129" s="1310"/>
      <c r="M129" s="169"/>
      <c r="N129" s="61"/>
    </row>
    <row r="130" spans="1:14" ht="11.25">
      <c r="A130" s="59"/>
      <c r="B130" s="273"/>
      <c r="C130" s="277" t="s">
        <v>149</v>
      </c>
      <c r="D130" s="1307" t="s">
        <v>217</v>
      </c>
      <c r="E130" s="1308"/>
      <c r="F130" s="275"/>
      <c r="G130" s="217"/>
      <c r="H130" s="280"/>
      <c r="I130" s="1309"/>
      <c r="J130" s="1310"/>
      <c r="K130" s="1309"/>
      <c r="L130" s="1310"/>
      <c r="M130" s="169"/>
      <c r="N130" s="61"/>
    </row>
    <row r="131" spans="1:14" ht="11.25">
      <c r="A131" s="59"/>
      <c r="B131" s="273"/>
      <c r="C131" s="274" t="s">
        <v>219</v>
      </c>
      <c r="D131" s="1321" t="s">
        <v>218</v>
      </c>
      <c r="E131" s="1322"/>
      <c r="F131" s="287"/>
      <c r="G131" s="288"/>
      <c r="H131" s="276"/>
      <c r="I131" s="1330"/>
      <c r="J131" s="1326"/>
      <c r="K131" s="1330"/>
      <c r="L131" s="1326"/>
      <c r="M131" s="169"/>
      <c r="N131" s="61"/>
    </row>
    <row r="132" spans="1:14" ht="13.5" customHeight="1">
      <c r="A132" s="59"/>
      <c r="B132" s="273">
        <v>32</v>
      </c>
      <c r="C132" s="274" t="s">
        <v>56</v>
      </c>
      <c r="D132" s="1321" t="s">
        <v>150</v>
      </c>
      <c r="E132" s="1322"/>
      <c r="F132" s="275"/>
      <c r="G132" s="217">
        <f>SUM(G133:G137)</f>
        <v>0</v>
      </c>
      <c r="H132" s="293">
        <f>H133+H134+H136</f>
        <v>0</v>
      </c>
      <c r="I132" s="1309">
        <f>I133+I134+I135+I136+I137</f>
        <v>4000</v>
      </c>
      <c r="J132" s="1329"/>
      <c r="K132" s="1309">
        <f>K133+K134+K135+K136+K137</f>
        <v>4500</v>
      </c>
      <c r="L132" s="1329"/>
      <c r="M132" s="169"/>
      <c r="N132" s="61"/>
    </row>
    <row r="133" spans="1:14" ht="13.5" customHeight="1">
      <c r="A133" s="59"/>
      <c r="B133" s="273"/>
      <c r="C133" s="277" t="s">
        <v>151</v>
      </c>
      <c r="D133" s="1307" t="s">
        <v>153</v>
      </c>
      <c r="E133" s="1308"/>
      <c r="F133" s="275"/>
      <c r="G133" s="217"/>
      <c r="H133" s="645"/>
      <c r="I133" s="1309">
        <v>1000</v>
      </c>
      <c r="J133" s="1310"/>
      <c r="K133" s="1309">
        <v>1500</v>
      </c>
      <c r="L133" s="1310"/>
      <c r="M133" s="169"/>
      <c r="N133" s="61"/>
    </row>
    <row r="134" spans="1:14" ht="13.5" customHeight="1">
      <c r="A134" s="59"/>
      <c r="B134" s="273"/>
      <c r="C134" s="277" t="s">
        <v>220</v>
      </c>
      <c r="D134" s="1307" t="s">
        <v>221</v>
      </c>
      <c r="E134" s="1308"/>
      <c r="F134" s="275"/>
      <c r="G134" s="217"/>
      <c r="H134" s="280"/>
      <c r="I134" s="1309">
        <v>2000</v>
      </c>
      <c r="J134" s="1310"/>
      <c r="K134" s="1309">
        <v>2000</v>
      </c>
      <c r="L134" s="1310"/>
      <c r="M134" s="169"/>
      <c r="N134" s="61"/>
    </row>
    <row r="135" spans="1:14" ht="13.5" customHeight="1">
      <c r="A135" s="59"/>
      <c r="B135" s="273"/>
      <c r="C135" s="277" t="s">
        <v>222</v>
      </c>
      <c r="D135" s="1307" t="s">
        <v>223</v>
      </c>
      <c r="E135" s="1308"/>
      <c r="F135" s="275"/>
      <c r="G135" s="217"/>
      <c r="H135" s="280"/>
      <c r="I135" s="1309"/>
      <c r="J135" s="1310"/>
      <c r="K135" s="1309"/>
      <c r="L135" s="1310"/>
      <c r="M135" s="169"/>
      <c r="N135" s="61"/>
    </row>
    <row r="136" spans="1:14" ht="13.5" customHeight="1">
      <c r="A136" s="59"/>
      <c r="B136" s="273"/>
      <c r="C136" s="277" t="s">
        <v>224</v>
      </c>
      <c r="D136" s="1318" t="s">
        <v>225</v>
      </c>
      <c r="E136" s="1319"/>
      <c r="F136" s="289"/>
      <c r="G136" s="217"/>
      <c r="H136" s="280"/>
      <c r="I136" s="1309">
        <v>1000</v>
      </c>
      <c r="J136" s="1310"/>
      <c r="K136" s="1309">
        <v>1000</v>
      </c>
      <c r="L136" s="1310"/>
      <c r="M136" s="169"/>
      <c r="N136" s="61"/>
    </row>
    <row r="137" spans="1:14" ht="13.5" customHeight="1">
      <c r="A137" s="59"/>
      <c r="B137" s="273"/>
      <c r="C137" s="277" t="s">
        <v>226</v>
      </c>
      <c r="D137" s="1320" t="s">
        <v>227</v>
      </c>
      <c r="E137" s="1320"/>
      <c r="F137" s="289"/>
      <c r="G137" s="217"/>
      <c r="H137" s="290"/>
      <c r="I137" s="1305"/>
      <c r="J137" s="1305"/>
      <c r="K137" s="1311"/>
      <c r="L137" s="1310"/>
      <c r="M137" s="169"/>
      <c r="N137" s="61"/>
    </row>
    <row r="138" spans="1:14" s="286" customFormat="1" ht="13.5" customHeight="1">
      <c r="A138" s="291"/>
      <c r="B138" s="273"/>
      <c r="C138" s="274" t="s">
        <v>69</v>
      </c>
      <c r="D138" s="1321" t="s">
        <v>228</v>
      </c>
      <c r="E138" s="1322"/>
      <c r="F138" s="287"/>
      <c r="G138" s="292">
        <f>SUM(G139:G144)</f>
        <v>0</v>
      </c>
      <c r="H138" s="293">
        <f>SUM(H139:H144)</f>
        <v>0</v>
      </c>
      <c r="I138" s="1323">
        <f>SUM(I139:J144)</f>
        <v>0</v>
      </c>
      <c r="J138" s="1324"/>
      <c r="K138" s="1325">
        <f>SUM(K139:L144)</f>
        <v>0</v>
      </c>
      <c r="L138" s="1326"/>
      <c r="M138" s="294"/>
      <c r="N138" s="295"/>
    </row>
    <row r="139" spans="1:14" ht="13.5" customHeight="1">
      <c r="A139" s="59"/>
      <c r="B139" s="273"/>
      <c r="C139" s="277" t="s">
        <v>152</v>
      </c>
      <c r="D139" s="1307" t="s">
        <v>229</v>
      </c>
      <c r="E139" s="1308"/>
      <c r="F139" s="275"/>
      <c r="G139" s="296"/>
      <c r="H139" s="297"/>
      <c r="I139" s="1327"/>
      <c r="J139" s="1328"/>
      <c r="K139" s="1311"/>
      <c r="L139" s="1310"/>
      <c r="M139" s="169"/>
      <c r="N139" s="61"/>
    </row>
    <row r="140" spans="1:14" ht="13.5" customHeight="1">
      <c r="A140" s="59"/>
      <c r="B140" s="273"/>
      <c r="C140" s="277" t="s">
        <v>230</v>
      </c>
      <c r="D140" s="1307" t="s">
        <v>231</v>
      </c>
      <c r="E140" s="1308"/>
      <c r="F140" s="275"/>
      <c r="G140" s="217"/>
      <c r="H140" s="272"/>
      <c r="I140" s="1309"/>
      <c r="J140" s="1310"/>
      <c r="K140" s="1311"/>
      <c r="L140" s="1310"/>
      <c r="M140" s="169"/>
      <c r="N140" s="61"/>
    </row>
    <row r="141" spans="1:14" ht="13.5" customHeight="1">
      <c r="A141" s="59"/>
      <c r="B141" s="273"/>
      <c r="C141" s="277" t="s">
        <v>232</v>
      </c>
      <c r="D141" s="278" t="s">
        <v>233</v>
      </c>
      <c r="E141" s="279"/>
      <c r="F141" s="275"/>
      <c r="G141" s="217"/>
      <c r="H141" s="280"/>
      <c r="I141" s="1309"/>
      <c r="J141" s="1310"/>
      <c r="K141" s="1311"/>
      <c r="L141" s="1310"/>
      <c r="M141" s="169"/>
      <c r="N141" s="61"/>
    </row>
    <row r="142" spans="1:14" ht="13.5" customHeight="1">
      <c r="A142" s="59"/>
      <c r="B142" s="273"/>
      <c r="C142" s="277" t="s">
        <v>234</v>
      </c>
      <c r="D142" s="278" t="s">
        <v>235</v>
      </c>
      <c r="E142" s="279"/>
      <c r="F142" s="275"/>
      <c r="G142" s="217"/>
      <c r="H142" s="280"/>
      <c r="I142" s="1312"/>
      <c r="J142" s="1313"/>
      <c r="K142" s="1311"/>
      <c r="L142" s="1310"/>
      <c r="M142" s="169"/>
      <c r="N142" s="61"/>
    </row>
    <row r="143" spans="1:14" ht="13.5" customHeight="1">
      <c r="A143" s="59"/>
      <c r="B143" s="273"/>
      <c r="C143" s="285" t="s">
        <v>236</v>
      </c>
      <c r="D143" s="1304" t="s">
        <v>154</v>
      </c>
      <c r="E143" s="1304"/>
      <c r="F143" s="298"/>
      <c r="G143" s="299"/>
      <c r="H143" s="235"/>
      <c r="I143" s="1305"/>
      <c r="J143" s="1305"/>
      <c r="K143" s="1306"/>
      <c r="L143" s="1305"/>
      <c r="M143" s="60"/>
      <c r="N143" s="61"/>
    </row>
    <row r="144" spans="1:14" ht="13.5" customHeight="1">
      <c r="A144" s="59"/>
      <c r="B144" s="273"/>
      <c r="C144" s="234" t="s">
        <v>237</v>
      </c>
      <c r="D144" s="9" t="s">
        <v>238</v>
      </c>
      <c r="E144" s="300"/>
      <c r="F144" s="298"/>
      <c r="G144" s="299"/>
      <c r="H144" s="301"/>
      <c r="I144" s="1314"/>
      <c r="J144" s="1315"/>
      <c r="K144" s="1314"/>
      <c r="L144" s="1315"/>
      <c r="M144" s="60"/>
      <c r="N144" s="61"/>
    </row>
    <row r="145" spans="1:14" s="286" customFormat="1" ht="13.5" customHeight="1">
      <c r="A145" s="291"/>
      <c r="B145" s="302"/>
      <c r="C145" s="303" t="s">
        <v>70</v>
      </c>
      <c r="D145" s="304" t="s">
        <v>262</v>
      </c>
      <c r="E145" s="305"/>
      <c r="F145" s="287"/>
      <c r="G145" s="288">
        <f>SUM(G146:G148)</f>
        <v>0</v>
      </c>
      <c r="H145" s="276">
        <f>SUM(H146:H148)</f>
        <v>0</v>
      </c>
      <c r="I145" s="1316">
        <f>SUM(I146:J148)</f>
        <v>0</v>
      </c>
      <c r="J145" s="1317"/>
      <c r="K145" s="1316">
        <f>SUM(K146:L148)</f>
        <v>0</v>
      </c>
      <c r="L145" s="1317"/>
      <c r="M145" s="306"/>
      <c r="N145" s="295"/>
    </row>
    <row r="146" spans="1:14" ht="13.5" customHeight="1">
      <c r="A146" s="59"/>
      <c r="B146" s="302"/>
      <c r="C146" s="307" t="s">
        <v>239</v>
      </c>
      <c r="D146" s="308" t="s">
        <v>240</v>
      </c>
      <c r="E146" s="309"/>
      <c r="F146" s="275"/>
      <c r="G146" s="217"/>
      <c r="H146" s="280"/>
      <c r="I146" s="1300"/>
      <c r="J146" s="1301"/>
      <c r="K146" s="1300"/>
      <c r="L146" s="1301"/>
      <c r="M146" s="60"/>
      <c r="N146" s="61"/>
    </row>
    <row r="147" spans="1:14" ht="13.5" customHeight="1">
      <c r="A147" s="59"/>
      <c r="B147" s="302"/>
      <c r="C147" s="307" t="s">
        <v>241</v>
      </c>
      <c r="D147" s="308" t="s">
        <v>242</v>
      </c>
      <c r="E147" s="309"/>
      <c r="F147" s="275"/>
      <c r="G147" s="217"/>
      <c r="H147" s="280"/>
      <c r="I147" s="1300"/>
      <c r="J147" s="1301"/>
      <c r="K147" s="1300"/>
      <c r="L147" s="1301"/>
      <c r="M147" s="60"/>
      <c r="N147" s="61"/>
    </row>
    <row r="148" spans="1:14" ht="13.5" customHeight="1" thickBot="1">
      <c r="A148" s="59"/>
      <c r="B148" s="310"/>
      <c r="C148" s="311" t="s">
        <v>243</v>
      </c>
      <c r="D148" s="312" t="s">
        <v>244</v>
      </c>
      <c r="E148" s="300"/>
      <c r="F148" s="313"/>
      <c r="G148" s="211"/>
      <c r="H148" s="314"/>
      <c r="I148" s="1296"/>
      <c r="J148" s="1297"/>
      <c r="K148" s="1296"/>
      <c r="L148" s="1297"/>
      <c r="M148" s="60"/>
      <c r="N148" s="61"/>
    </row>
    <row r="149" spans="1:14" ht="12" thickBot="1">
      <c r="A149" s="59"/>
      <c r="B149" s="179">
        <v>33</v>
      </c>
      <c r="C149" s="315" t="s">
        <v>57</v>
      </c>
      <c r="D149" s="316" t="s">
        <v>58</v>
      </c>
      <c r="E149" s="223"/>
      <c r="F149" s="224"/>
      <c r="G149" s="205">
        <f>SUM(G150:G155)</f>
        <v>0</v>
      </c>
      <c r="H149" s="317">
        <f>SUM(H150:H155)</f>
        <v>2300</v>
      </c>
      <c r="I149" s="1298">
        <f>SUM(I150:I155)</f>
        <v>3600</v>
      </c>
      <c r="J149" s="1299"/>
      <c r="K149" s="1298">
        <f>SUM(K150:K155)</f>
        <v>4250</v>
      </c>
      <c r="L149" s="1299"/>
      <c r="M149" s="60"/>
      <c r="N149" s="61"/>
    </row>
    <row r="150" spans="1:14" s="326" customFormat="1" ht="11.25">
      <c r="A150" s="62"/>
      <c r="B150" s="318">
        <v>34</v>
      </c>
      <c r="C150" s="319" t="s">
        <v>92</v>
      </c>
      <c r="D150" s="320" t="s">
        <v>122</v>
      </c>
      <c r="E150" s="321"/>
      <c r="F150" s="322"/>
      <c r="G150" s="323"/>
      <c r="H150" s="272">
        <v>1500</v>
      </c>
      <c r="I150" s="1302">
        <v>2500</v>
      </c>
      <c r="J150" s="1303"/>
      <c r="K150" s="1302">
        <v>3000</v>
      </c>
      <c r="L150" s="1303"/>
      <c r="M150" s="324"/>
      <c r="N150" s="325"/>
    </row>
    <row r="151" spans="1:14" s="326" customFormat="1" ht="11.25">
      <c r="A151" s="62"/>
      <c r="B151" s="327">
        <v>35</v>
      </c>
      <c r="C151" s="328" t="s">
        <v>93</v>
      </c>
      <c r="D151" s="329" t="s">
        <v>97</v>
      </c>
      <c r="E151" s="330"/>
      <c r="F151" s="331"/>
      <c r="G151" s="332"/>
      <c r="H151" s="280">
        <v>300</v>
      </c>
      <c r="I151" s="1294">
        <v>500</v>
      </c>
      <c r="J151" s="1295"/>
      <c r="K151" s="1294">
        <v>550</v>
      </c>
      <c r="L151" s="1295"/>
      <c r="M151" s="324"/>
      <c r="N151" s="325"/>
    </row>
    <row r="152" spans="1:14" s="326" customFormat="1" ht="11.25">
      <c r="A152" s="62"/>
      <c r="B152" s="327">
        <v>36</v>
      </c>
      <c r="C152" s="328" t="s">
        <v>94</v>
      </c>
      <c r="D152" s="329" t="s">
        <v>98</v>
      </c>
      <c r="E152" s="330"/>
      <c r="F152" s="331"/>
      <c r="G152" s="332"/>
      <c r="H152" s="280">
        <v>250</v>
      </c>
      <c r="I152" s="1294">
        <v>300</v>
      </c>
      <c r="J152" s="1295"/>
      <c r="K152" s="1294">
        <v>350</v>
      </c>
      <c r="L152" s="1295"/>
      <c r="M152" s="324"/>
      <c r="N152" s="325"/>
    </row>
    <row r="153" spans="1:14" s="326" customFormat="1" ht="11.25">
      <c r="A153" s="62"/>
      <c r="B153" s="327">
        <v>37</v>
      </c>
      <c r="C153" s="328" t="s">
        <v>95</v>
      </c>
      <c r="D153" s="329" t="s">
        <v>96</v>
      </c>
      <c r="E153" s="330"/>
      <c r="F153" s="331"/>
      <c r="G153" s="332"/>
      <c r="H153" s="280"/>
      <c r="I153" s="1294"/>
      <c r="J153" s="1295"/>
      <c r="K153" s="1294"/>
      <c r="L153" s="1295"/>
      <c r="M153" s="324"/>
      <c r="N153" s="325"/>
    </row>
    <row r="154" spans="1:14" s="326" customFormat="1" ht="11.25">
      <c r="A154" s="62"/>
      <c r="B154" s="327"/>
      <c r="C154" s="333" t="s">
        <v>160</v>
      </c>
      <c r="D154" s="329" t="s">
        <v>161</v>
      </c>
      <c r="E154" s="330"/>
      <c r="F154" s="331"/>
      <c r="G154" s="332"/>
      <c r="H154" s="280">
        <v>250</v>
      </c>
      <c r="I154" s="1294">
        <v>300</v>
      </c>
      <c r="J154" s="1295"/>
      <c r="K154" s="1294">
        <v>350</v>
      </c>
      <c r="L154" s="1295"/>
      <c r="M154" s="324"/>
      <c r="N154" s="325"/>
    </row>
    <row r="155" spans="1:14" s="326" customFormat="1" ht="11.25">
      <c r="A155" s="62"/>
      <c r="B155" s="327"/>
      <c r="C155" s="333" t="s">
        <v>162</v>
      </c>
      <c r="D155" s="329" t="s">
        <v>163</v>
      </c>
      <c r="E155" s="330"/>
      <c r="F155" s="331"/>
      <c r="G155" s="332"/>
      <c r="H155" s="280"/>
      <c r="I155" s="1294"/>
      <c r="J155" s="1295"/>
      <c r="K155" s="1294"/>
      <c r="L155" s="1295"/>
      <c r="M155" s="324"/>
      <c r="N155" s="325"/>
    </row>
    <row r="156" spans="1:14" ht="11.25">
      <c r="A156" s="59"/>
      <c r="B156" s="334"/>
      <c r="C156" s="335"/>
      <c r="D156" s="336"/>
      <c r="E156" s="337"/>
      <c r="F156" s="338"/>
      <c r="G156" s="339"/>
      <c r="H156" s="340"/>
      <c r="I156" s="1290"/>
      <c r="J156" s="1291"/>
      <c r="K156" s="1290"/>
      <c r="L156" s="1291"/>
      <c r="M156" s="60"/>
      <c r="N156" s="61"/>
    </row>
    <row r="157" spans="1:13" ht="11.25">
      <c r="A157" s="11"/>
      <c r="B157" s="341">
        <v>38</v>
      </c>
      <c r="C157" s="342" t="s">
        <v>59</v>
      </c>
      <c r="D157" s="343" t="s">
        <v>60</v>
      </c>
      <c r="E157" s="344"/>
      <c r="F157" s="345"/>
      <c r="G157" s="346">
        <f>SUM(G158:G170)</f>
        <v>0</v>
      </c>
      <c r="H157" s="347">
        <f>SUM(H158:H170)</f>
        <v>0</v>
      </c>
      <c r="I157" s="1292">
        <f>SUM(I158:I170)</f>
        <v>0</v>
      </c>
      <c r="J157" s="1293"/>
      <c r="K157" s="1292">
        <f>SUM(K158:K170)</f>
        <v>0</v>
      </c>
      <c r="L157" s="1293"/>
      <c r="M157" s="12"/>
    </row>
    <row r="158" spans="1:13" ht="11.25">
      <c r="A158" s="11"/>
      <c r="B158" s="348">
        <v>39</v>
      </c>
      <c r="C158" s="349" t="s">
        <v>73</v>
      </c>
      <c r="D158" s="350" t="s">
        <v>71</v>
      </c>
      <c r="E158" s="351"/>
      <c r="F158" s="352"/>
      <c r="G158" s="353"/>
      <c r="H158" s="354"/>
      <c r="I158" s="1288"/>
      <c r="J158" s="1289"/>
      <c r="K158" s="1288"/>
      <c r="L158" s="1289"/>
      <c r="M158" s="12"/>
    </row>
    <row r="159" spans="1:13" ht="11.25">
      <c r="A159" s="11"/>
      <c r="B159" s="348">
        <v>40</v>
      </c>
      <c r="C159" s="349" t="s">
        <v>74</v>
      </c>
      <c r="D159" s="350" t="s">
        <v>72</v>
      </c>
      <c r="E159" s="351"/>
      <c r="F159" s="352"/>
      <c r="G159" s="353"/>
      <c r="H159" s="355"/>
      <c r="I159" s="1288"/>
      <c r="J159" s="1289"/>
      <c r="K159" s="1288"/>
      <c r="L159" s="1289"/>
      <c r="M159" s="12"/>
    </row>
    <row r="160" spans="1:13" ht="11.25">
      <c r="A160" s="11"/>
      <c r="B160" s="348">
        <v>41</v>
      </c>
      <c r="C160" s="349" t="s">
        <v>75</v>
      </c>
      <c r="D160" s="350" t="s">
        <v>77</v>
      </c>
      <c r="E160" s="351"/>
      <c r="F160" s="352"/>
      <c r="G160" s="353"/>
      <c r="H160" s="355"/>
      <c r="I160" s="1288"/>
      <c r="J160" s="1289"/>
      <c r="K160" s="1288"/>
      <c r="L160" s="1289"/>
      <c r="M160" s="12"/>
    </row>
    <row r="161" spans="1:13" ht="11.25">
      <c r="A161" s="11"/>
      <c r="B161" s="348">
        <v>42</v>
      </c>
      <c r="C161" s="349" t="s">
        <v>76</v>
      </c>
      <c r="D161" s="350" t="s">
        <v>78</v>
      </c>
      <c r="E161" s="351"/>
      <c r="F161" s="352"/>
      <c r="G161" s="353"/>
      <c r="H161" s="355"/>
      <c r="I161" s="1288"/>
      <c r="J161" s="1289"/>
      <c r="K161" s="1288"/>
      <c r="L161" s="1289"/>
      <c r="M161" s="12"/>
    </row>
    <row r="162" spans="1:13" ht="11.25">
      <c r="A162" s="11"/>
      <c r="B162" s="348">
        <v>43</v>
      </c>
      <c r="C162" s="349" t="s">
        <v>245</v>
      </c>
      <c r="D162" s="1282" t="s">
        <v>246</v>
      </c>
      <c r="E162" s="1283"/>
      <c r="F162" s="352"/>
      <c r="G162" s="353"/>
      <c r="H162" s="355"/>
      <c r="I162" s="1288"/>
      <c r="J162" s="1289"/>
      <c r="K162" s="1278"/>
      <c r="L162" s="1279"/>
      <c r="M162" s="12"/>
    </row>
    <row r="163" spans="1:13" ht="11.25">
      <c r="A163" s="11"/>
      <c r="B163" s="348">
        <v>44</v>
      </c>
      <c r="C163" s="349" t="s">
        <v>247</v>
      </c>
      <c r="D163" s="1282" t="s">
        <v>248</v>
      </c>
      <c r="E163" s="1283"/>
      <c r="F163" s="352"/>
      <c r="G163" s="353"/>
      <c r="H163" s="355"/>
      <c r="I163" s="1288"/>
      <c r="J163" s="1289"/>
      <c r="K163" s="1278"/>
      <c r="L163" s="1279"/>
      <c r="M163" s="12"/>
    </row>
    <row r="164" spans="1:13" ht="11.25">
      <c r="A164" s="11"/>
      <c r="B164" s="348">
        <v>45</v>
      </c>
      <c r="C164" s="349" t="s">
        <v>249</v>
      </c>
      <c r="D164" s="1282" t="s">
        <v>250</v>
      </c>
      <c r="E164" s="1283"/>
      <c r="F164" s="352"/>
      <c r="G164" s="353"/>
      <c r="H164" s="355"/>
      <c r="I164" s="1288"/>
      <c r="J164" s="1289"/>
      <c r="K164" s="1278"/>
      <c r="L164" s="1279"/>
      <c r="M164" s="12"/>
    </row>
    <row r="165" spans="1:13" ht="11.25">
      <c r="A165" s="11"/>
      <c r="B165" s="348">
        <v>46</v>
      </c>
      <c r="C165" s="349" t="s">
        <v>251</v>
      </c>
      <c r="D165" s="1282" t="s">
        <v>252</v>
      </c>
      <c r="E165" s="1283"/>
      <c r="F165" s="352"/>
      <c r="G165" s="353"/>
      <c r="H165" s="355"/>
      <c r="I165" s="1288"/>
      <c r="J165" s="1289"/>
      <c r="K165" s="1278"/>
      <c r="L165" s="1279"/>
      <c r="M165" s="12"/>
    </row>
    <row r="166" spans="1:13" ht="11.25">
      <c r="A166" s="11"/>
      <c r="B166" s="348">
        <v>47</v>
      </c>
      <c r="C166" s="349" t="s">
        <v>253</v>
      </c>
      <c r="D166" s="1282" t="s">
        <v>254</v>
      </c>
      <c r="E166" s="1283"/>
      <c r="F166" s="352"/>
      <c r="G166" s="353"/>
      <c r="H166" s="355"/>
      <c r="I166" s="1288"/>
      <c r="J166" s="1289"/>
      <c r="K166" s="1278"/>
      <c r="L166" s="1279"/>
      <c r="M166" s="12"/>
    </row>
    <row r="167" spans="1:13" ht="11.25">
      <c r="A167" s="11"/>
      <c r="B167" s="348">
        <v>48</v>
      </c>
      <c r="C167" s="349" t="s">
        <v>255</v>
      </c>
      <c r="D167" s="1282" t="s">
        <v>256</v>
      </c>
      <c r="E167" s="1283"/>
      <c r="F167" s="352"/>
      <c r="G167" s="353"/>
      <c r="H167" s="355"/>
      <c r="I167" s="1288"/>
      <c r="J167" s="1289"/>
      <c r="K167" s="1278"/>
      <c r="L167" s="1279"/>
      <c r="M167" s="12"/>
    </row>
    <row r="168" spans="1:13" ht="11.25">
      <c r="A168" s="11"/>
      <c r="B168" s="348">
        <v>49</v>
      </c>
      <c r="C168" s="349" t="s">
        <v>257</v>
      </c>
      <c r="D168" s="1282" t="s">
        <v>258</v>
      </c>
      <c r="E168" s="1283"/>
      <c r="F168" s="352"/>
      <c r="G168" s="353"/>
      <c r="H168" s="355"/>
      <c r="I168" s="1288"/>
      <c r="J168" s="1289"/>
      <c r="K168" s="1278"/>
      <c r="L168" s="1279"/>
      <c r="M168" s="12"/>
    </row>
    <row r="169" spans="1:13" ht="11.25">
      <c r="A169" s="11"/>
      <c r="B169" s="348">
        <v>50</v>
      </c>
      <c r="C169" s="349" t="s">
        <v>259</v>
      </c>
      <c r="D169" s="1282" t="s">
        <v>260</v>
      </c>
      <c r="E169" s="1283"/>
      <c r="F169" s="352"/>
      <c r="G169" s="353"/>
      <c r="H169" s="355"/>
      <c r="I169" s="1278"/>
      <c r="J169" s="1279"/>
      <c r="K169" s="1278"/>
      <c r="L169" s="1279"/>
      <c r="M169" s="12"/>
    </row>
    <row r="170" spans="1:13" ht="11.25">
      <c r="A170" s="11"/>
      <c r="B170" s="356">
        <v>51</v>
      </c>
      <c r="C170" s="349" t="s">
        <v>263</v>
      </c>
      <c r="D170" s="1286" t="s">
        <v>261</v>
      </c>
      <c r="E170" s="1287"/>
      <c r="F170" s="352"/>
      <c r="G170" s="353"/>
      <c r="H170" s="355"/>
      <c r="I170" s="1288"/>
      <c r="J170" s="1289"/>
      <c r="K170" s="1278"/>
      <c r="L170" s="1279"/>
      <c r="M170" s="12"/>
    </row>
    <row r="171" spans="1:13" ht="11.25">
      <c r="A171" s="11"/>
      <c r="B171" s="357"/>
      <c r="C171" s="358"/>
      <c r="D171" s="359"/>
      <c r="E171" s="360"/>
      <c r="F171" s="361"/>
      <c r="G171" s="362"/>
      <c r="H171" s="363"/>
      <c r="I171" s="1280"/>
      <c r="J171" s="1281"/>
      <c r="K171" s="1280"/>
      <c r="L171" s="1281"/>
      <c r="M171" s="12"/>
    </row>
    <row r="172" spans="1:14" ht="13.5" customHeight="1">
      <c r="A172" s="59"/>
      <c r="B172" s="364">
        <v>52</v>
      </c>
      <c r="C172" s="365" t="s">
        <v>61</v>
      </c>
      <c r="D172" s="1284" t="s">
        <v>88</v>
      </c>
      <c r="E172" s="1285"/>
      <c r="F172" s="366"/>
      <c r="G172" s="288">
        <f>SUM(G173:G193)</f>
        <v>0</v>
      </c>
      <c r="H172" s="367">
        <f>SUM(H173:H193)</f>
        <v>17211</v>
      </c>
      <c r="I172" s="1459">
        <f>SUM(I173:I193)</f>
        <v>15000</v>
      </c>
      <c r="J172" s="1460"/>
      <c r="K172" s="1459">
        <f>SUM(K173:K193)</f>
        <v>15000</v>
      </c>
      <c r="L172" s="1460"/>
      <c r="M172" s="60"/>
      <c r="N172" s="61"/>
    </row>
    <row r="173" spans="1:14" s="326" customFormat="1" ht="13.5" customHeight="1">
      <c r="A173" s="62"/>
      <c r="B173" s="368">
        <v>53</v>
      </c>
      <c r="C173" s="328" t="s">
        <v>61</v>
      </c>
      <c r="D173" s="1273" t="s">
        <v>498</v>
      </c>
      <c r="E173" s="1249"/>
      <c r="F173" s="370"/>
      <c r="G173" s="371"/>
      <c r="H173" s="276">
        <v>7211</v>
      </c>
      <c r="I173" s="1461"/>
      <c r="J173" s="1462"/>
      <c r="K173" s="1276"/>
      <c r="L173" s="1277"/>
      <c r="M173" s="324"/>
      <c r="N173" s="325"/>
    </row>
    <row r="174" spans="1:14" s="326" customFormat="1" ht="13.5" customHeight="1">
      <c r="A174" s="62"/>
      <c r="B174" s="368">
        <v>54</v>
      </c>
      <c r="C174" s="328" t="s">
        <v>99</v>
      </c>
      <c r="D174" s="1273" t="s">
        <v>113</v>
      </c>
      <c r="E174" s="1249"/>
      <c r="F174" s="370"/>
      <c r="G174" s="371"/>
      <c r="H174" s="276"/>
      <c r="I174" s="1461"/>
      <c r="J174" s="1462"/>
      <c r="K174" s="1276"/>
      <c r="L174" s="1277"/>
      <c r="M174" s="324"/>
      <c r="N174" s="325"/>
    </row>
    <row r="175" spans="1:14" s="326" customFormat="1" ht="13.5" customHeight="1">
      <c r="A175" s="62"/>
      <c r="B175" s="368">
        <v>55</v>
      </c>
      <c r="C175" s="328" t="s">
        <v>100</v>
      </c>
      <c r="D175" s="1467" t="s">
        <v>315</v>
      </c>
      <c r="E175" s="1468"/>
      <c r="F175" s="370" t="s">
        <v>327</v>
      </c>
      <c r="G175" s="371"/>
      <c r="H175" s="648">
        <v>10000</v>
      </c>
      <c r="I175" s="1461">
        <v>15000</v>
      </c>
      <c r="J175" s="1462"/>
      <c r="K175" s="1276">
        <v>15000</v>
      </c>
      <c r="L175" s="1277"/>
      <c r="M175" s="324"/>
      <c r="N175" s="325"/>
    </row>
    <row r="176" spans="1:14" s="326" customFormat="1" ht="13.5" customHeight="1">
      <c r="A176" s="62"/>
      <c r="B176" s="368">
        <v>56</v>
      </c>
      <c r="C176" s="328" t="s">
        <v>121</v>
      </c>
      <c r="D176" s="1249" t="s">
        <v>264</v>
      </c>
      <c r="E176" s="1250"/>
      <c r="F176" s="370"/>
      <c r="G176" s="371"/>
      <c r="H176" s="276"/>
      <c r="I176" s="1463"/>
      <c r="J176" s="1464"/>
      <c r="K176" s="1253"/>
      <c r="L176" s="1254"/>
      <c r="M176" s="324"/>
      <c r="N176" s="325"/>
    </row>
    <row r="177" spans="1:14" s="326" customFormat="1" ht="13.5" customHeight="1">
      <c r="A177" s="62"/>
      <c r="B177" s="368">
        <v>57</v>
      </c>
      <c r="C177" s="328" t="s">
        <v>265</v>
      </c>
      <c r="D177" s="369" t="s">
        <v>266</v>
      </c>
      <c r="E177" s="373"/>
      <c r="F177" s="370"/>
      <c r="G177" s="371"/>
      <c r="H177" s="276"/>
      <c r="I177" s="1463"/>
      <c r="J177" s="1464"/>
      <c r="K177" s="1253"/>
      <c r="L177" s="1254"/>
      <c r="M177" s="324"/>
      <c r="N177" s="325"/>
    </row>
    <row r="178" spans="1:14" s="326" customFormat="1" ht="13.5" customHeight="1">
      <c r="A178" s="62"/>
      <c r="B178" s="368">
        <v>58</v>
      </c>
      <c r="C178" s="328" t="s">
        <v>267</v>
      </c>
      <c r="D178" s="369" t="s">
        <v>268</v>
      </c>
      <c r="E178" s="373"/>
      <c r="F178" s="370"/>
      <c r="G178" s="371"/>
      <c r="H178" s="276"/>
      <c r="I178" s="1463"/>
      <c r="J178" s="1464"/>
      <c r="K178" s="1253"/>
      <c r="L178" s="1254"/>
      <c r="M178" s="324"/>
      <c r="N178" s="325"/>
    </row>
    <row r="179" spans="1:14" s="326" customFormat="1" ht="13.5" customHeight="1">
      <c r="A179" s="62"/>
      <c r="B179" s="368">
        <v>59</v>
      </c>
      <c r="C179" s="328" t="s">
        <v>102</v>
      </c>
      <c r="D179" s="1249" t="s">
        <v>269</v>
      </c>
      <c r="E179" s="1250"/>
      <c r="F179" s="370"/>
      <c r="G179" s="371"/>
      <c r="H179" s="276"/>
      <c r="I179" s="1463"/>
      <c r="J179" s="1464"/>
      <c r="K179" s="1253"/>
      <c r="L179" s="1254"/>
      <c r="M179" s="324"/>
      <c r="N179" s="325"/>
    </row>
    <row r="180" spans="1:14" s="326" customFormat="1" ht="13.5" customHeight="1">
      <c r="A180" s="62"/>
      <c r="B180" s="368">
        <v>60</v>
      </c>
      <c r="C180" s="328" t="s">
        <v>101</v>
      </c>
      <c r="D180" s="1249" t="s">
        <v>115</v>
      </c>
      <c r="E180" s="1250"/>
      <c r="F180" s="370"/>
      <c r="G180" s="371"/>
      <c r="H180" s="280"/>
      <c r="I180" s="1463"/>
      <c r="J180" s="1464"/>
      <c r="K180" s="1253"/>
      <c r="L180" s="1254"/>
      <c r="M180" s="324"/>
      <c r="N180" s="325"/>
    </row>
    <row r="181" spans="1:14" s="326" customFormat="1" ht="13.5" customHeight="1">
      <c r="A181" s="62"/>
      <c r="B181" s="368">
        <v>61</v>
      </c>
      <c r="C181" s="328" t="s">
        <v>103</v>
      </c>
      <c r="D181" s="1249" t="s">
        <v>116</v>
      </c>
      <c r="E181" s="1250"/>
      <c r="F181" s="370"/>
      <c r="G181" s="371"/>
      <c r="H181" s="280"/>
      <c r="I181" s="1463"/>
      <c r="J181" s="1464"/>
      <c r="K181" s="1253"/>
      <c r="L181" s="1254"/>
      <c r="M181" s="324"/>
      <c r="N181" s="325"/>
    </row>
    <row r="182" spans="1:14" s="326" customFormat="1" ht="13.5" customHeight="1">
      <c r="A182" s="62"/>
      <c r="B182" s="368">
        <v>62</v>
      </c>
      <c r="C182" s="328" t="s">
        <v>104</v>
      </c>
      <c r="D182" s="1249" t="s">
        <v>117</v>
      </c>
      <c r="E182" s="1250"/>
      <c r="F182" s="370"/>
      <c r="G182" s="371"/>
      <c r="H182" s="280"/>
      <c r="I182" s="1463"/>
      <c r="J182" s="1464"/>
      <c r="K182" s="1253"/>
      <c r="L182" s="1254"/>
      <c r="M182" s="324"/>
      <c r="N182" s="325"/>
    </row>
    <row r="183" spans="1:14" s="326" customFormat="1" ht="13.5" customHeight="1">
      <c r="A183" s="62"/>
      <c r="B183" s="368">
        <v>63</v>
      </c>
      <c r="C183" s="328" t="s">
        <v>105</v>
      </c>
      <c r="D183" s="1249" t="s">
        <v>118</v>
      </c>
      <c r="E183" s="1250"/>
      <c r="F183" s="370"/>
      <c r="G183" s="371"/>
      <c r="H183" s="276"/>
      <c r="I183" s="1463"/>
      <c r="J183" s="1464"/>
      <c r="K183" s="1253"/>
      <c r="L183" s="1254"/>
      <c r="M183" s="324"/>
      <c r="N183" s="325"/>
    </row>
    <row r="184" spans="1:14" s="326" customFormat="1" ht="13.5" customHeight="1">
      <c r="A184" s="62"/>
      <c r="B184" s="368">
        <v>64</v>
      </c>
      <c r="C184" s="328" t="s">
        <v>270</v>
      </c>
      <c r="D184" s="1249" t="s">
        <v>271</v>
      </c>
      <c r="E184" s="1270"/>
      <c r="F184" s="370"/>
      <c r="G184" s="371"/>
      <c r="H184" s="276"/>
      <c r="I184" s="1463"/>
      <c r="J184" s="1464"/>
      <c r="K184" s="1253"/>
      <c r="L184" s="1254"/>
      <c r="M184" s="324"/>
      <c r="N184" s="325"/>
    </row>
    <row r="185" spans="1:14" s="326" customFormat="1" ht="13.5" customHeight="1">
      <c r="A185" s="62"/>
      <c r="B185" s="368">
        <v>65</v>
      </c>
      <c r="C185" s="328" t="s">
        <v>272</v>
      </c>
      <c r="D185" s="1249" t="s">
        <v>273</v>
      </c>
      <c r="E185" s="1270"/>
      <c r="F185" s="370"/>
      <c r="G185" s="371"/>
      <c r="H185" s="276"/>
      <c r="I185" s="1463"/>
      <c r="J185" s="1464"/>
      <c r="K185" s="1253"/>
      <c r="L185" s="1254"/>
      <c r="M185" s="324"/>
      <c r="N185" s="325"/>
    </row>
    <row r="186" spans="1:14" s="326" customFormat="1" ht="13.5" customHeight="1">
      <c r="A186" s="62"/>
      <c r="B186" s="368">
        <v>66</v>
      </c>
      <c r="C186" s="328" t="s">
        <v>106</v>
      </c>
      <c r="D186" s="1249" t="s">
        <v>119</v>
      </c>
      <c r="E186" s="1250"/>
      <c r="F186" s="370"/>
      <c r="G186" s="371"/>
      <c r="H186" s="276"/>
      <c r="I186" s="1463"/>
      <c r="J186" s="1464"/>
      <c r="K186" s="1253"/>
      <c r="L186" s="1254"/>
      <c r="M186" s="324"/>
      <c r="N186" s="325"/>
    </row>
    <row r="187" spans="1:14" s="326" customFormat="1" ht="13.5" customHeight="1">
      <c r="A187" s="62"/>
      <c r="B187" s="368">
        <v>67</v>
      </c>
      <c r="C187" s="328" t="s">
        <v>107</v>
      </c>
      <c r="D187" s="1249" t="s">
        <v>274</v>
      </c>
      <c r="E187" s="1250"/>
      <c r="F187" s="370"/>
      <c r="G187" s="371"/>
      <c r="H187" s="276"/>
      <c r="I187" s="1463"/>
      <c r="J187" s="1464"/>
      <c r="K187" s="1253"/>
      <c r="L187" s="1254"/>
      <c r="M187" s="324"/>
      <c r="N187" s="325"/>
    </row>
    <row r="188" spans="1:14" s="326" customFormat="1" ht="13.5" customHeight="1">
      <c r="A188" s="62"/>
      <c r="B188" s="374">
        <v>68</v>
      </c>
      <c r="C188" s="328" t="s">
        <v>108</v>
      </c>
      <c r="D188" s="1249" t="s">
        <v>275</v>
      </c>
      <c r="E188" s="1250"/>
      <c r="F188" s="370"/>
      <c r="G188" s="371"/>
      <c r="H188" s="276"/>
      <c r="I188" s="1463"/>
      <c r="J188" s="1464"/>
      <c r="K188" s="1253"/>
      <c r="L188" s="1254"/>
      <c r="M188" s="324"/>
      <c r="N188" s="325"/>
    </row>
    <row r="189" spans="1:14" s="326" customFormat="1" ht="13.5" customHeight="1">
      <c r="A189" s="62"/>
      <c r="B189" s="374">
        <v>69</v>
      </c>
      <c r="C189" s="328" t="s">
        <v>109</v>
      </c>
      <c r="D189" s="1249" t="s">
        <v>120</v>
      </c>
      <c r="E189" s="1250"/>
      <c r="F189" s="370"/>
      <c r="G189" s="371"/>
      <c r="H189" s="276"/>
      <c r="I189" s="1463"/>
      <c r="J189" s="1464"/>
      <c r="K189" s="1253"/>
      <c r="L189" s="1254"/>
      <c r="M189" s="324"/>
      <c r="N189" s="325"/>
    </row>
    <row r="190" spans="1:14" s="326" customFormat="1" ht="13.5" customHeight="1">
      <c r="A190" s="62"/>
      <c r="B190" s="374">
        <v>70</v>
      </c>
      <c r="C190" s="328" t="s">
        <v>110</v>
      </c>
      <c r="D190" s="1249" t="s">
        <v>276</v>
      </c>
      <c r="E190" s="1270"/>
      <c r="F190" s="370"/>
      <c r="G190" s="371"/>
      <c r="H190" s="276"/>
      <c r="I190" s="1463"/>
      <c r="J190" s="1464"/>
      <c r="K190" s="1253"/>
      <c r="L190" s="1254"/>
      <c r="M190" s="324"/>
      <c r="N190" s="325"/>
    </row>
    <row r="191" spans="1:14" s="326" customFormat="1" ht="13.5" customHeight="1">
      <c r="A191" s="62"/>
      <c r="B191" s="374">
        <v>71</v>
      </c>
      <c r="C191" s="328" t="s">
        <v>111</v>
      </c>
      <c r="D191" s="1249" t="s">
        <v>277</v>
      </c>
      <c r="E191" s="1270"/>
      <c r="F191" s="370"/>
      <c r="G191" s="371"/>
      <c r="H191" s="276"/>
      <c r="I191" s="1463"/>
      <c r="J191" s="1464"/>
      <c r="K191" s="1253"/>
      <c r="L191" s="1254"/>
      <c r="M191" s="324"/>
      <c r="N191" s="325"/>
    </row>
    <row r="192" spans="1:14" s="326" customFormat="1" ht="13.5" customHeight="1">
      <c r="A192" s="62"/>
      <c r="B192" s="374">
        <v>72</v>
      </c>
      <c r="C192" s="328" t="s">
        <v>278</v>
      </c>
      <c r="D192" s="1249" t="s">
        <v>279</v>
      </c>
      <c r="E192" s="1250"/>
      <c r="F192" s="370"/>
      <c r="G192" s="371"/>
      <c r="H192" s="276"/>
      <c r="I192" s="1463"/>
      <c r="J192" s="1464"/>
      <c r="K192" s="1253"/>
      <c r="L192" s="1254"/>
      <c r="M192" s="324"/>
      <c r="N192" s="325"/>
    </row>
    <row r="193" spans="1:14" s="326" customFormat="1" ht="13.5" customHeight="1" thickBot="1">
      <c r="A193" s="62"/>
      <c r="B193" s="374">
        <v>73</v>
      </c>
      <c r="C193" s="328" t="s">
        <v>286</v>
      </c>
      <c r="D193" s="1249" t="s">
        <v>280</v>
      </c>
      <c r="E193" s="1250"/>
      <c r="F193" s="375"/>
      <c r="G193" s="376"/>
      <c r="H193" s="377"/>
      <c r="I193" s="1465"/>
      <c r="J193" s="1466"/>
      <c r="K193" s="1257"/>
      <c r="L193" s="1258"/>
      <c r="M193" s="324"/>
      <c r="N193" s="325"/>
    </row>
    <row r="194" spans="1:14" ht="11.25">
      <c r="A194" s="3"/>
      <c r="B194" s="1259" t="s">
        <v>80</v>
      </c>
      <c r="C194" s="1259"/>
      <c r="D194" s="1259"/>
      <c r="E194" s="1259"/>
      <c r="F194" s="1259"/>
      <c r="G194" s="1259"/>
      <c r="H194" s="1259"/>
      <c r="I194" s="1259"/>
      <c r="J194" s="1259"/>
      <c r="K194" s="1259"/>
      <c r="L194" s="1259"/>
      <c r="M194" s="1260"/>
      <c r="N194" s="4"/>
    </row>
    <row r="195" spans="1:14" ht="11.25">
      <c r="A195" s="5"/>
      <c r="B195" s="1259" t="s">
        <v>79</v>
      </c>
      <c r="C195" s="1259"/>
      <c r="D195" s="1259"/>
      <c r="E195" s="1259"/>
      <c r="F195" s="1259"/>
      <c r="G195" s="1259"/>
      <c r="H195" s="1259"/>
      <c r="I195" s="1259"/>
      <c r="J195" s="1259"/>
      <c r="K195" s="1259"/>
      <c r="L195" s="1259"/>
      <c r="M195" s="1261"/>
      <c r="N195" s="4"/>
    </row>
    <row r="196" spans="1:14" ht="11.25">
      <c r="A196" s="5"/>
      <c r="B196" s="1259" t="s">
        <v>62</v>
      </c>
      <c r="C196" s="1259"/>
      <c r="D196" s="1259"/>
      <c r="E196" s="1259"/>
      <c r="F196" s="1259"/>
      <c r="G196" s="1259"/>
      <c r="H196" s="1259"/>
      <c r="I196" s="1259"/>
      <c r="J196" s="1259"/>
      <c r="K196" s="1259"/>
      <c r="L196" s="1259"/>
      <c r="M196" s="1261"/>
      <c r="N196" s="4"/>
    </row>
    <row r="197" spans="1:13" ht="12" thickBot="1">
      <c r="A197" s="11"/>
      <c r="B197" s="378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12"/>
    </row>
    <row r="198" spans="1:13" ht="12" thickBot="1">
      <c r="A198" s="11"/>
      <c r="B198" s="1262" t="s">
        <v>91</v>
      </c>
      <c r="C198" s="1263"/>
      <c r="D198" s="1268" t="s">
        <v>63</v>
      </c>
      <c r="E198" s="1269"/>
      <c r="F198" s="13" t="s">
        <v>64</v>
      </c>
      <c r="G198" s="1262" t="s">
        <v>65</v>
      </c>
      <c r="H198" s="1263"/>
      <c r="I198" s="13" t="s">
        <v>64</v>
      </c>
      <c r="J198" s="7" t="s">
        <v>66</v>
      </c>
      <c r="K198" s="1268" t="s">
        <v>67</v>
      </c>
      <c r="L198" s="1269"/>
      <c r="M198" s="12"/>
    </row>
    <row r="199" spans="1:13" ht="11.25">
      <c r="A199" s="11"/>
      <c r="B199" s="1264"/>
      <c r="C199" s="1265"/>
      <c r="D199" s="1" t="s">
        <v>410</v>
      </c>
      <c r="E199" s="2"/>
      <c r="F199" s="166" t="s">
        <v>341</v>
      </c>
      <c r="G199" s="1264"/>
      <c r="H199" s="1265"/>
      <c r="I199" s="166" t="s">
        <v>386</v>
      </c>
      <c r="J199" s="1"/>
      <c r="K199" s="1"/>
      <c r="L199" s="2"/>
      <c r="M199" s="12"/>
    </row>
    <row r="200" spans="1:13" ht="12" thickBot="1">
      <c r="A200" s="11"/>
      <c r="B200" s="1266"/>
      <c r="C200" s="1267"/>
      <c r="D200" s="170"/>
      <c r="E200" s="20"/>
      <c r="F200" s="379"/>
      <c r="G200" s="1266"/>
      <c r="H200" s="1267"/>
      <c r="I200" s="379"/>
      <c r="J200" s="170"/>
      <c r="K200" s="170"/>
      <c r="L200" s="20"/>
      <c r="M200" s="12"/>
    </row>
    <row r="201" spans="1:13" ht="12" thickBot="1">
      <c r="A201" s="170"/>
      <c r="B201" s="380"/>
      <c r="C201" s="171"/>
      <c r="D201" s="171"/>
      <c r="E201" s="171"/>
      <c r="F201" s="171"/>
      <c r="G201" s="171"/>
      <c r="H201" s="171"/>
      <c r="I201" s="171"/>
      <c r="J201" s="171"/>
      <c r="K201" s="171"/>
      <c r="L201" s="171"/>
      <c r="M201" s="20"/>
    </row>
  </sheetData>
  <sheetProtection/>
  <mergeCells count="389">
    <mergeCell ref="B9:L9"/>
    <mergeCell ref="K10:L10"/>
    <mergeCell ref="K11:L11"/>
    <mergeCell ref="K14:L14"/>
    <mergeCell ref="A6:M6"/>
    <mergeCell ref="A7:M7"/>
    <mergeCell ref="B8:C8"/>
    <mergeCell ref="D8:J8"/>
    <mergeCell ref="K8:L8"/>
    <mergeCell ref="K15:L15"/>
    <mergeCell ref="K18:L18"/>
    <mergeCell ref="B22:L22"/>
    <mergeCell ref="B23:B24"/>
    <mergeCell ref="C23:E23"/>
    <mergeCell ref="F23:F24"/>
    <mergeCell ref="G23:H23"/>
    <mergeCell ref="I23:J23"/>
    <mergeCell ref="K23:L23"/>
    <mergeCell ref="C41:E41"/>
    <mergeCell ref="B48:L48"/>
    <mergeCell ref="B49:B50"/>
    <mergeCell ref="C49:F50"/>
    <mergeCell ref="I49:J49"/>
    <mergeCell ref="K49:L49"/>
    <mergeCell ref="I50:J50"/>
    <mergeCell ref="K50:L50"/>
    <mergeCell ref="I53:J53"/>
    <mergeCell ref="K53:L53"/>
    <mergeCell ref="I54:J54"/>
    <mergeCell ref="K54:L54"/>
    <mergeCell ref="I51:J51"/>
    <mergeCell ref="K51:L51"/>
    <mergeCell ref="I52:J52"/>
    <mergeCell ref="K52:L52"/>
    <mergeCell ref="I57:J57"/>
    <mergeCell ref="K57:L57"/>
    <mergeCell ref="I58:J58"/>
    <mergeCell ref="K58:L58"/>
    <mergeCell ref="I55:J55"/>
    <mergeCell ref="K55:L55"/>
    <mergeCell ref="I56:J56"/>
    <mergeCell ref="K56:L56"/>
    <mergeCell ref="I61:J61"/>
    <mergeCell ref="K61:L61"/>
    <mergeCell ref="I62:J62"/>
    <mergeCell ref="K62:L62"/>
    <mergeCell ref="I59:J59"/>
    <mergeCell ref="K59:L59"/>
    <mergeCell ref="I60:J60"/>
    <mergeCell ref="K60:L60"/>
    <mergeCell ref="I65:J65"/>
    <mergeCell ref="K65:L65"/>
    <mergeCell ref="I66:J66"/>
    <mergeCell ref="K66:L66"/>
    <mergeCell ref="I63:J63"/>
    <mergeCell ref="K63:L63"/>
    <mergeCell ref="I64:J64"/>
    <mergeCell ref="K64:L64"/>
    <mergeCell ref="I69:J69"/>
    <mergeCell ref="K69:L69"/>
    <mergeCell ref="I70:J70"/>
    <mergeCell ref="K70:L70"/>
    <mergeCell ref="I67:J67"/>
    <mergeCell ref="K67:L67"/>
    <mergeCell ref="I68:J68"/>
    <mergeCell ref="K68:L68"/>
    <mergeCell ref="B71:L71"/>
    <mergeCell ref="B72:B73"/>
    <mergeCell ref="C72:F72"/>
    <mergeCell ref="I72:J72"/>
    <mergeCell ref="K72:L72"/>
    <mergeCell ref="I73:J73"/>
    <mergeCell ref="K73:L73"/>
    <mergeCell ref="K77:L77"/>
    <mergeCell ref="I74:J74"/>
    <mergeCell ref="K74:L74"/>
    <mergeCell ref="D75:E75"/>
    <mergeCell ref="I75:J75"/>
    <mergeCell ref="K75:L75"/>
    <mergeCell ref="D79:E79"/>
    <mergeCell ref="I79:J79"/>
    <mergeCell ref="K79:L79"/>
    <mergeCell ref="I81:J81"/>
    <mergeCell ref="K81:L81"/>
    <mergeCell ref="D76:E76"/>
    <mergeCell ref="I76:J76"/>
    <mergeCell ref="K76:L76"/>
    <mergeCell ref="D77:E77"/>
    <mergeCell ref="I77:J77"/>
    <mergeCell ref="D82:E82"/>
    <mergeCell ref="I82:J82"/>
    <mergeCell ref="K82:L82"/>
    <mergeCell ref="D83:E83"/>
    <mergeCell ref="I83:J83"/>
    <mergeCell ref="K83:L83"/>
    <mergeCell ref="D84:E84"/>
    <mergeCell ref="I84:J84"/>
    <mergeCell ref="K84:L84"/>
    <mergeCell ref="D85:E85"/>
    <mergeCell ref="I85:J85"/>
    <mergeCell ref="K85:L85"/>
    <mergeCell ref="D86:E86"/>
    <mergeCell ref="I86:J86"/>
    <mergeCell ref="K86:L86"/>
    <mergeCell ref="D87:E87"/>
    <mergeCell ref="I87:J87"/>
    <mergeCell ref="K87:L87"/>
    <mergeCell ref="D88:E88"/>
    <mergeCell ref="I88:J88"/>
    <mergeCell ref="K88:L88"/>
    <mergeCell ref="D89:E89"/>
    <mergeCell ref="I89:J89"/>
    <mergeCell ref="K89:L89"/>
    <mergeCell ref="D90:E90"/>
    <mergeCell ref="I90:J90"/>
    <mergeCell ref="K90:L90"/>
    <mergeCell ref="D91:E91"/>
    <mergeCell ref="I91:J91"/>
    <mergeCell ref="K91:L91"/>
    <mergeCell ref="I94:J94"/>
    <mergeCell ref="K94:L94"/>
    <mergeCell ref="I95:J95"/>
    <mergeCell ref="K95:L95"/>
    <mergeCell ref="D92:E92"/>
    <mergeCell ref="I92:J92"/>
    <mergeCell ref="K92:L92"/>
    <mergeCell ref="D93:E93"/>
    <mergeCell ref="I93:J93"/>
    <mergeCell ref="K93:L93"/>
    <mergeCell ref="I98:J98"/>
    <mergeCell ref="K98:L98"/>
    <mergeCell ref="I99:J99"/>
    <mergeCell ref="K99:L99"/>
    <mergeCell ref="D96:E96"/>
    <mergeCell ref="I96:J96"/>
    <mergeCell ref="K96:L96"/>
    <mergeCell ref="D97:E97"/>
    <mergeCell ref="I97:J97"/>
    <mergeCell ref="K97:L97"/>
    <mergeCell ref="I102:J102"/>
    <mergeCell ref="K102:L102"/>
    <mergeCell ref="I103:J103"/>
    <mergeCell ref="K103:L103"/>
    <mergeCell ref="I100:J100"/>
    <mergeCell ref="K100:L100"/>
    <mergeCell ref="I101:J101"/>
    <mergeCell ref="K101:L101"/>
    <mergeCell ref="D106:E106"/>
    <mergeCell ref="I106:J106"/>
    <mergeCell ref="K106:L106"/>
    <mergeCell ref="I107:J107"/>
    <mergeCell ref="K107:L107"/>
    <mergeCell ref="I104:J104"/>
    <mergeCell ref="K104:L104"/>
    <mergeCell ref="I105:J105"/>
    <mergeCell ref="K105:L105"/>
    <mergeCell ref="K111:L111"/>
    <mergeCell ref="D108:E108"/>
    <mergeCell ref="I108:J108"/>
    <mergeCell ref="K108:L108"/>
    <mergeCell ref="D109:E109"/>
    <mergeCell ref="I109:J109"/>
    <mergeCell ref="K109:L109"/>
    <mergeCell ref="I112:J112"/>
    <mergeCell ref="K112:L112"/>
    <mergeCell ref="D113:E113"/>
    <mergeCell ref="I113:J113"/>
    <mergeCell ref="K113:L113"/>
    <mergeCell ref="D110:E110"/>
    <mergeCell ref="I110:J110"/>
    <mergeCell ref="K110:L110"/>
    <mergeCell ref="D111:E111"/>
    <mergeCell ref="I111:J111"/>
    <mergeCell ref="K117:L117"/>
    <mergeCell ref="D114:E114"/>
    <mergeCell ref="I114:J114"/>
    <mergeCell ref="K114:L114"/>
    <mergeCell ref="D115:E115"/>
    <mergeCell ref="I115:J115"/>
    <mergeCell ref="K115:L115"/>
    <mergeCell ref="I118:J118"/>
    <mergeCell ref="K118:L118"/>
    <mergeCell ref="D119:E119"/>
    <mergeCell ref="I119:J119"/>
    <mergeCell ref="K119:L119"/>
    <mergeCell ref="D116:E116"/>
    <mergeCell ref="I116:J116"/>
    <mergeCell ref="K116:L116"/>
    <mergeCell ref="D117:E117"/>
    <mergeCell ref="I117:J117"/>
    <mergeCell ref="K123:L123"/>
    <mergeCell ref="D120:E120"/>
    <mergeCell ref="I120:J120"/>
    <mergeCell ref="K120:L120"/>
    <mergeCell ref="D121:E121"/>
    <mergeCell ref="I121:J121"/>
    <mergeCell ref="K121:L121"/>
    <mergeCell ref="D124:E124"/>
    <mergeCell ref="I124:J124"/>
    <mergeCell ref="K124:L124"/>
    <mergeCell ref="I125:J125"/>
    <mergeCell ref="K125:L125"/>
    <mergeCell ref="D122:E122"/>
    <mergeCell ref="I122:J122"/>
    <mergeCell ref="K122:L122"/>
    <mergeCell ref="D123:E123"/>
    <mergeCell ref="I123:J123"/>
    <mergeCell ref="D128:E128"/>
    <mergeCell ref="I128:J128"/>
    <mergeCell ref="K128:L128"/>
    <mergeCell ref="D129:E129"/>
    <mergeCell ref="I129:J129"/>
    <mergeCell ref="K129:L129"/>
    <mergeCell ref="D130:E130"/>
    <mergeCell ref="I130:J130"/>
    <mergeCell ref="K130:L130"/>
    <mergeCell ref="D131:E131"/>
    <mergeCell ref="I131:J131"/>
    <mergeCell ref="K131:L131"/>
    <mergeCell ref="D132:E132"/>
    <mergeCell ref="I132:J132"/>
    <mergeCell ref="K132:L132"/>
    <mergeCell ref="D133:E133"/>
    <mergeCell ref="I133:J133"/>
    <mergeCell ref="K133:L133"/>
    <mergeCell ref="D134:E134"/>
    <mergeCell ref="I134:J134"/>
    <mergeCell ref="K134:L134"/>
    <mergeCell ref="D135:E135"/>
    <mergeCell ref="I135:J135"/>
    <mergeCell ref="K135:L135"/>
    <mergeCell ref="D136:E136"/>
    <mergeCell ref="I136:J136"/>
    <mergeCell ref="K136:L136"/>
    <mergeCell ref="D137:E137"/>
    <mergeCell ref="I137:J137"/>
    <mergeCell ref="K137:L137"/>
    <mergeCell ref="D138:E138"/>
    <mergeCell ref="I138:J138"/>
    <mergeCell ref="K138:L138"/>
    <mergeCell ref="D139:E139"/>
    <mergeCell ref="I139:J139"/>
    <mergeCell ref="K139:L139"/>
    <mergeCell ref="D143:E143"/>
    <mergeCell ref="I143:J143"/>
    <mergeCell ref="K143:L143"/>
    <mergeCell ref="D140:E140"/>
    <mergeCell ref="I140:J140"/>
    <mergeCell ref="K140:L140"/>
    <mergeCell ref="I141:J141"/>
    <mergeCell ref="K141:L141"/>
    <mergeCell ref="I144:J144"/>
    <mergeCell ref="K144:L144"/>
    <mergeCell ref="I145:J145"/>
    <mergeCell ref="K145:L145"/>
    <mergeCell ref="I142:J142"/>
    <mergeCell ref="K142:L142"/>
    <mergeCell ref="I148:J148"/>
    <mergeCell ref="K148:L148"/>
    <mergeCell ref="I149:J149"/>
    <mergeCell ref="K149:L149"/>
    <mergeCell ref="I146:J146"/>
    <mergeCell ref="K146:L146"/>
    <mergeCell ref="I147:J147"/>
    <mergeCell ref="K147:L147"/>
    <mergeCell ref="I152:J152"/>
    <mergeCell ref="K152:L152"/>
    <mergeCell ref="I153:J153"/>
    <mergeCell ref="K153:L153"/>
    <mergeCell ref="I150:J150"/>
    <mergeCell ref="K150:L150"/>
    <mergeCell ref="I151:J151"/>
    <mergeCell ref="K151:L151"/>
    <mergeCell ref="I156:J156"/>
    <mergeCell ref="K156:L156"/>
    <mergeCell ref="I157:J157"/>
    <mergeCell ref="K157:L157"/>
    <mergeCell ref="I154:J154"/>
    <mergeCell ref="K154:L154"/>
    <mergeCell ref="I155:J155"/>
    <mergeCell ref="K155:L155"/>
    <mergeCell ref="I160:J160"/>
    <mergeCell ref="K160:L160"/>
    <mergeCell ref="I161:J161"/>
    <mergeCell ref="K161:L161"/>
    <mergeCell ref="I158:J158"/>
    <mergeCell ref="K158:L158"/>
    <mergeCell ref="I159:J159"/>
    <mergeCell ref="K159:L159"/>
    <mergeCell ref="D162:E162"/>
    <mergeCell ref="I162:J162"/>
    <mergeCell ref="K162:L162"/>
    <mergeCell ref="D163:E163"/>
    <mergeCell ref="I163:J163"/>
    <mergeCell ref="K163:L163"/>
    <mergeCell ref="D164:E164"/>
    <mergeCell ref="I164:J164"/>
    <mergeCell ref="K164:L164"/>
    <mergeCell ref="D165:E165"/>
    <mergeCell ref="I165:J165"/>
    <mergeCell ref="K165:L165"/>
    <mergeCell ref="K169:L169"/>
    <mergeCell ref="D166:E166"/>
    <mergeCell ref="I166:J166"/>
    <mergeCell ref="K166:L166"/>
    <mergeCell ref="D167:E167"/>
    <mergeCell ref="I167:J167"/>
    <mergeCell ref="K167:L167"/>
    <mergeCell ref="D170:E170"/>
    <mergeCell ref="I170:J170"/>
    <mergeCell ref="K170:L170"/>
    <mergeCell ref="I171:J171"/>
    <mergeCell ref="K171:L171"/>
    <mergeCell ref="D168:E168"/>
    <mergeCell ref="I168:J168"/>
    <mergeCell ref="K168:L168"/>
    <mergeCell ref="D169:E169"/>
    <mergeCell ref="I169:J169"/>
    <mergeCell ref="D172:E172"/>
    <mergeCell ref="I172:J172"/>
    <mergeCell ref="K172:L172"/>
    <mergeCell ref="D173:E173"/>
    <mergeCell ref="I173:J173"/>
    <mergeCell ref="K173:L173"/>
    <mergeCell ref="D174:E174"/>
    <mergeCell ref="I174:J174"/>
    <mergeCell ref="K174:L174"/>
    <mergeCell ref="D175:E175"/>
    <mergeCell ref="I175:J175"/>
    <mergeCell ref="K175:L175"/>
    <mergeCell ref="I178:J178"/>
    <mergeCell ref="K178:L178"/>
    <mergeCell ref="D179:E179"/>
    <mergeCell ref="I179:J179"/>
    <mergeCell ref="K179:L179"/>
    <mergeCell ref="D176:E176"/>
    <mergeCell ref="I176:J176"/>
    <mergeCell ref="K176:L176"/>
    <mergeCell ref="I177:J177"/>
    <mergeCell ref="K177:L177"/>
    <mergeCell ref="D180:E180"/>
    <mergeCell ref="I180:J180"/>
    <mergeCell ref="K180:L180"/>
    <mergeCell ref="D181:E181"/>
    <mergeCell ref="I181:J181"/>
    <mergeCell ref="K181:L181"/>
    <mergeCell ref="D182:E182"/>
    <mergeCell ref="I182:J182"/>
    <mergeCell ref="K182:L182"/>
    <mergeCell ref="D183:E183"/>
    <mergeCell ref="I183:J183"/>
    <mergeCell ref="K183:L183"/>
    <mergeCell ref="D184:E184"/>
    <mergeCell ref="I184:J184"/>
    <mergeCell ref="K184:L184"/>
    <mergeCell ref="D185:E185"/>
    <mergeCell ref="I185:J185"/>
    <mergeCell ref="K185:L185"/>
    <mergeCell ref="D186:E186"/>
    <mergeCell ref="I186:J186"/>
    <mergeCell ref="K186:L186"/>
    <mergeCell ref="D187:E187"/>
    <mergeCell ref="I187:J187"/>
    <mergeCell ref="K187:L187"/>
    <mergeCell ref="D188:E188"/>
    <mergeCell ref="I188:J188"/>
    <mergeCell ref="K188:L188"/>
    <mergeCell ref="D189:E189"/>
    <mergeCell ref="I189:J189"/>
    <mergeCell ref="K189:L189"/>
    <mergeCell ref="D190:E190"/>
    <mergeCell ref="I190:J190"/>
    <mergeCell ref="K190:L190"/>
    <mergeCell ref="D191:E191"/>
    <mergeCell ref="I191:J191"/>
    <mergeCell ref="K191:L191"/>
    <mergeCell ref="D192:E192"/>
    <mergeCell ref="I192:J192"/>
    <mergeCell ref="K192:L192"/>
    <mergeCell ref="D193:E193"/>
    <mergeCell ref="I193:J193"/>
    <mergeCell ref="K193:L193"/>
    <mergeCell ref="B194:M194"/>
    <mergeCell ref="B195:M195"/>
    <mergeCell ref="B196:M196"/>
    <mergeCell ref="B198:C200"/>
    <mergeCell ref="D198:E198"/>
    <mergeCell ref="G198:H200"/>
    <mergeCell ref="K198:L198"/>
  </mergeCells>
  <printOptions/>
  <pageMargins left="0" right="0" top="0" bottom="0" header="0" footer="0"/>
  <pageSetup horizontalDpi="600" verticalDpi="600" orientation="landscape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1"/>
  <sheetViews>
    <sheetView zoomScalePageLayoutView="0" workbookViewId="0" topLeftCell="A183">
      <selection activeCell="J199" sqref="J199"/>
    </sheetView>
  </sheetViews>
  <sheetFormatPr defaultColWidth="9.140625" defaultRowHeight="12.75"/>
  <cols>
    <col min="1" max="1" width="0.9921875" style="9" customWidth="1"/>
    <col min="2" max="2" width="5.00390625" style="9" customWidth="1"/>
    <col min="3" max="3" width="10.140625" style="9" customWidth="1"/>
    <col min="4" max="4" width="8.421875" style="9" customWidth="1"/>
    <col min="5" max="5" width="14.421875" style="9" customWidth="1"/>
    <col min="6" max="6" width="9.57421875" style="9" customWidth="1"/>
    <col min="7" max="7" width="10.00390625" style="9" customWidth="1"/>
    <col min="8" max="8" width="13.421875" style="9" customWidth="1"/>
    <col min="9" max="9" width="12.8515625" style="9" customWidth="1"/>
    <col min="10" max="10" width="13.8515625" style="9" customWidth="1"/>
    <col min="11" max="11" width="7.421875" style="9" customWidth="1"/>
    <col min="12" max="12" width="16.8515625" style="9" customWidth="1"/>
    <col min="13" max="13" width="0" style="9" hidden="1" customWidth="1"/>
    <col min="14" max="16384" width="9.140625" style="9" customWidth="1"/>
  </cols>
  <sheetData>
    <row r="1" ht="6.75" customHeight="1">
      <c r="B1" s="10"/>
    </row>
    <row r="2" ht="11.25" hidden="1">
      <c r="B2" s="10"/>
    </row>
    <row r="3" ht="11.25" hidden="1">
      <c r="B3" s="10"/>
    </row>
    <row r="4" ht="11.25" hidden="1">
      <c r="B4" s="10"/>
    </row>
    <row r="5" ht="11.25" hidden="1">
      <c r="B5" s="10"/>
    </row>
    <row r="6" spans="1:13" ht="12" thickBot="1">
      <c r="A6" s="1431" t="s">
        <v>0</v>
      </c>
      <c r="B6" s="1431"/>
      <c r="C6" s="1431"/>
      <c r="D6" s="1431"/>
      <c r="E6" s="1431"/>
      <c r="F6" s="1431"/>
      <c r="G6" s="1431"/>
      <c r="H6" s="1431"/>
      <c r="I6" s="1431"/>
      <c r="J6" s="1431"/>
      <c r="K6" s="1431"/>
      <c r="L6" s="1431"/>
      <c r="M6" s="1431"/>
    </row>
    <row r="7" spans="1:13" ht="12" thickBot="1">
      <c r="A7" s="1268" t="s">
        <v>1</v>
      </c>
      <c r="B7" s="1432"/>
      <c r="C7" s="1432"/>
      <c r="D7" s="1432"/>
      <c r="E7" s="1432"/>
      <c r="F7" s="1432"/>
      <c r="G7" s="1432"/>
      <c r="H7" s="1432"/>
      <c r="I7" s="1432"/>
      <c r="J7" s="1432"/>
      <c r="K7" s="1432"/>
      <c r="L7" s="1432"/>
      <c r="M7" s="1269"/>
    </row>
    <row r="8" spans="1:13" ht="12" thickBot="1">
      <c r="A8" s="1"/>
      <c r="B8" s="1268" t="s">
        <v>285</v>
      </c>
      <c r="C8" s="1269"/>
      <c r="D8" s="1268" t="s">
        <v>2</v>
      </c>
      <c r="E8" s="1432"/>
      <c r="F8" s="1432"/>
      <c r="G8" s="1432"/>
      <c r="H8" s="1432"/>
      <c r="I8" s="1432"/>
      <c r="J8" s="1269"/>
      <c r="K8" s="1433"/>
      <c r="L8" s="1434"/>
      <c r="M8" s="2"/>
    </row>
    <row r="9" spans="1:13" ht="12" thickBot="1">
      <c r="A9" s="11"/>
      <c r="B9" s="1372" t="s">
        <v>3</v>
      </c>
      <c r="C9" s="1373"/>
      <c r="D9" s="1435"/>
      <c r="E9" s="1435"/>
      <c r="F9" s="1435"/>
      <c r="G9" s="1435"/>
      <c r="H9" s="1373"/>
      <c r="I9" s="1373"/>
      <c r="J9" s="1373"/>
      <c r="K9" s="1373"/>
      <c r="L9" s="1436"/>
      <c r="M9" s="12"/>
    </row>
    <row r="10" spans="1:13" ht="12" thickBot="1">
      <c r="A10" s="11"/>
      <c r="B10" s="13" t="s">
        <v>4</v>
      </c>
      <c r="C10" s="14" t="s">
        <v>283</v>
      </c>
      <c r="D10" s="15"/>
      <c r="E10" s="16"/>
      <c r="F10" s="556" t="s">
        <v>334</v>
      </c>
      <c r="G10" s="382"/>
      <c r="H10" s="383">
        <v>92070</v>
      </c>
      <c r="I10" s="14">
        <v>626</v>
      </c>
      <c r="J10" s="20"/>
      <c r="K10" s="1427"/>
      <c r="L10" s="1428"/>
      <c r="M10" s="12"/>
    </row>
    <row r="11" spans="1:13" ht="11.25">
      <c r="A11" s="11"/>
      <c r="B11" s="21" t="s">
        <v>5</v>
      </c>
      <c r="C11" s="22" t="s">
        <v>284</v>
      </c>
      <c r="D11" s="23"/>
      <c r="E11" s="24"/>
      <c r="F11" s="25" t="s">
        <v>90</v>
      </c>
      <c r="G11" s="26"/>
      <c r="H11" s="27"/>
      <c r="I11" s="27"/>
      <c r="J11" s="27"/>
      <c r="K11" s="1364"/>
      <c r="L11" s="1382"/>
      <c r="M11" s="12"/>
    </row>
    <row r="12" spans="1:13" ht="11.25">
      <c r="A12" s="11"/>
      <c r="B12" s="29"/>
      <c r="C12" s="30"/>
      <c r="D12" s="23"/>
      <c r="E12" s="24"/>
      <c r="F12" s="31" t="s">
        <v>6</v>
      </c>
      <c r="G12" s="32"/>
      <c r="H12" s="32"/>
      <c r="I12" s="32"/>
      <c r="J12" s="32"/>
      <c r="K12" s="33"/>
      <c r="L12" s="34"/>
      <c r="M12" s="12"/>
    </row>
    <row r="13" spans="1:13" ht="12" thickBot="1">
      <c r="A13" s="11"/>
      <c r="B13" s="29"/>
      <c r="C13" s="30"/>
      <c r="D13" s="23"/>
      <c r="E13" s="24"/>
      <c r="F13" s="31" t="s">
        <v>7</v>
      </c>
      <c r="G13" s="32"/>
      <c r="H13" s="32"/>
      <c r="I13" s="32"/>
      <c r="J13" s="32"/>
      <c r="K13" s="35"/>
      <c r="L13" s="36"/>
      <c r="M13" s="12"/>
    </row>
    <row r="14" spans="1:13" ht="12" thickBot="1">
      <c r="A14" s="11"/>
      <c r="B14" s="37"/>
      <c r="C14" s="14"/>
      <c r="D14" s="38"/>
      <c r="E14" s="39"/>
      <c r="F14" s="40" t="s">
        <v>8</v>
      </c>
      <c r="G14" s="41"/>
      <c r="H14" s="41"/>
      <c r="I14" s="41"/>
      <c r="J14" s="41"/>
      <c r="K14" s="1429"/>
      <c r="L14" s="1430"/>
      <c r="M14" s="12"/>
    </row>
    <row r="15" spans="1:13" ht="12" thickBot="1">
      <c r="A15" s="11"/>
      <c r="B15" s="21" t="s">
        <v>9</v>
      </c>
      <c r="C15" s="42" t="s">
        <v>10</v>
      </c>
      <c r="D15" s="43"/>
      <c r="E15" s="44"/>
      <c r="F15" s="44"/>
      <c r="G15" s="45"/>
      <c r="H15" s="46"/>
      <c r="I15" s="46"/>
      <c r="J15" s="46"/>
      <c r="K15" s="1401"/>
      <c r="L15" s="1402"/>
      <c r="M15" s="12"/>
    </row>
    <row r="16" spans="1:13" ht="12" thickBot="1">
      <c r="A16" s="11"/>
      <c r="B16" s="29"/>
      <c r="C16" s="13" t="s">
        <v>11</v>
      </c>
      <c r="D16" s="22" t="s">
        <v>12</v>
      </c>
      <c r="E16" s="47"/>
      <c r="F16" s="48"/>
      <c r="G16" s="16"/>
      <c r="H16" s="16"/>
      <c r="I16" s="16"/>
      <c r="J16" s="16"/>
      <c r="K16" s="33"/>
      <c r="L16" s="34"/>
      <c r="M16" s="12"/>
    </row>
    <row r="17" spans="1:13" ht="12" thickBot="1">
      <c r="A17" s="11"/>
      <c r="B17" s="29"/>
      <c r="C17" s="49"/>
      <c r="D17" s="50"/>
      <c r="E17" s="16"/>
      <c r="F17" s="17"/>
      <c r="G17" s="16"/>
      <c r="H17" s="16"/>
      <c r="I17" s="16"/>
      <c r="J17" s="16"/>
      <c r="K17" s="51"/>
      <c r="L17" s="52"/>
      <c r="M17" s="12"/>
    </row>
    <row r="18" spans="1:13" ht="12" thickBot="1">
      <c r="A18" s="11"/>
      <c r="B18" s="29"/>
      <c r="C18" s="49"/>
      <c r="D18" s="50"/>
      <c r="E18" s="16"/>
      <c r="F18" s="17"/>
      <c r="G18" s="16"/>
      <c r="H18" s="16"/>
      <c r="I18" s="16"/>
      <c r="J18" s="16"/>
      <c r="K18" s="1401"/>
      <c r="L18" s="1402"/>
      <c r="M18" s="12"/>
    </row>
    <row r="19" spans="1:13" ht="12" thickBot="1">
      <c r="A19" s="11"/>
      <c r="B19" s="29"/>
      <c r="C19" s="49"/>
      <c r="D19" s="50"/>
      <c r="E19" s="16"/>
      <c r="F19" s="17"/>
      <c r="G19" s="16"/>
      <c r="H19" s="16"/>
      <c r="I19" s="16"/>
      <c r="J19" s="16"/>
      <c r="K19" s="33"/>
      <c r="L19" s="34"/>
      <c r="M19" s="12"/>
    </row>
    <row r="20" spans="1:13" ht="12" thickBot="1">
      <c r="A20" s="11"/>
      <c r="B20" s="29"/>
      <c r="C20" s="49"/>
      <c r="D20" s="50"/>
      <c r="E20" s="16"/>
      <c r="F20" s="17"/>
      <c r="G20" s="16"/>
      <c r="H20" s="16"/>
      <c r="I20" s="16"/>
      <c r="J20" s="16"/>
      <c r="K20" s="53"/>
      <c r="L20" s="54"/>
      <c r="M20" s="12"/>
    </row>
    <row r="21" spans="1:13" ht="12" thickBot="1">
      <c r="A21" s="11"/>
      <c r="B21" s="37"/>
      <c r="C21" s="55"/>
      <c r="D21" s="11"/>
      <c r="E21" s="56"/>
      <c r="F21" s="23"/>
      <c r="G21" s="47"/>
      <c r="H21" s="47"/>
      <c r="I21" s="47"/>
      <c r="J21" s="47"/>
      <c r="K21" s="57"/>
      <c r="L21" s="58"/>
      <c r="M21" s="12"/>
    </row>
    <row r="22" spans="1:14" ht="12" thickBot="1">
      <c r="A22" s="59"/>
      <c r="B22" s="1403" t="s">
        <v>13</v>
      </c>
      <c r="C22" s="1404"/>
      <c r="D22" s="1404"/>
      <c r="E22" s="1404"/>
      <c r="F22" s="1404"/>
      <c r="G22" s="1404"/>
      <c r="H22" s="1404"/>
      <c r="I22" s="1404"/>
      <c r="J22" s="1404"/>
      <c r="K22" s="1405"/>
      <c r="L22" s="1406"/>
      <c r="M22" s="60"/>
      <c r="N22" s="61"/>
    </row>
    <row r="23" spans="1:14" ht="51.75" customHeight="1" thickBot="1">
      <c r="A23" s="62"/>
      <c r="B23" s="1407" t="s">
        <v>82</v>
      </c>
      <c r="C23" s="1409" t="s">
        <v>14</v>
      </c>
      <c r="D23" s="1410"/>
      <c r="E23" s="1410"/>
      <c r="F23" s="1407" t="s">
        <v>331</v>
      </c>
      <c r="G23" s="1409" t="s">
        <v>318</v>
      </c>
      <c r="H23" s="1412"/>
      <c r="I23" s="1409" t="s">
        <v>325</v>
      </c>
      <c r="J23" s="1412"/>
      <c r="K23" s="1409" t="s">
        <v>330</v>
      </c>
      <c r="L23" s="1412"/>
      <c r="M23" s="60"/>
      <c r="N23" s="61"/>
    </row>
    <row r="24" spans="1:14" ht="45.75" thickBot="1">
      <c r="A24" s="62"/>
      <c r="B24" s="1408"/>
      <c r="C24" s="63" t="s">
        <v>15</v>
      </c>
      <c r="D24" s="64"/>
      <c r="E24" s="65" t="s">
        <v>16</v>
      </c>
      <c r="F24" s="1411"/>
      <c r="G24" s="68" t="s">
        <v>83</v>
      </c>
      <c r="H24" s="69" t="s">
        <v>81</v>
      </c>
      <c r="I24" s="68" t="s">
        <v>83</v>
      </c>
      <c r="J24" s="69" t="s">
        <v>81</v>
      </c>
      <c r="K24" s="68" t="s">
        <v>83</v>
      </c>
      <c r="L24" s="69" t="s">
        <v>81</v>
      </c>
      <c r="M24" s="60"/>
      <c r="N24" s="61"/>
    </row>
    <row r="25" spans="1:14" ht="11.25">
      <c r="A25" s="59"/>
      <c r="B25" s="70">
        <v>1</v>
      </c>
      <c r="C25" s="71" t="s">
        <v>17</v>
      </c>
      <c r="D25" s="72"/>
      <c r="E25" s="73" t="s">
        <v>445</v>
      </c>
      <c r="F25" s="74"/>
      <c r="G25" s="389">
        <v>1</v>
      </c>
      <c r="H25" s="388">
        <f>525*12*1</f>
        <v>6300</v>
      </c>
      <c r="I25" s="389">
        <v>1</v>
      </c>
      <c r="J25" s="388">
        <f>525*12*1</f>
        <v>6300</v>
      </c>
      <c r="K25" s="389">
        <v>1</v>
      </c>
      <c r="L25" s="387">
        <f>525*K25*12</f>
        <v>6300</v>
      </c>
      <c r="M25" s="60"/>
      <c r="N25" s="61"/>
    </row>
    <row r="26" spans="1:14" ht="11.25">
      <c r="A26" s="59"/>
      <c r="B26" s="77"/>
      <c r="C26" s="78" t="s">
        <v>287</v>
      </c>
      <c r="D26" s="79"/>
      <c r="E26" s="80" t="s">
        <v>18</v>
      </c>
      <c r="F26" s="81"/>
      <c r="G26" s="84"/>
      <c r="H26" s="372"/>
      <c r="I26" s="84"/>
      <c r="J26" s="372"/>
      <c r="K26" s="84"/>
      <c r="L26" s="390"/>
      <c r="M26" s="60"/>
      <c r="N26" s="61"/>
    </row>
    <row r="27" spans="1:14" ht="11.25">
      <c r="A27" s="59"/>
      <c r="B27" s="77"/>
      <c r="C27" s="78" t="s">
        <v>288</v>
      </c>
      <c r="D27" s="79"/>
      <c r="E27" s="80" t="s">
        <v>18</v>
      </c>
      <c r="F27" s="81"/>
      <c r="G27" s="84"/>
      <c r="H27" s="372"/>
      <c r="I27" s="84"/>
      <c r="J27" s="372"/>
      <c r="K27" s="84"/>
      <c r="L27" s="390"/>
      <c r="M27" s="60"/>
      <c r="N27" s="61"/>
    </row>
    <row r="28" spans="1:14" ht="11.25">
      <c r="A28" s="59"/>
      <c r="B28" s="77"/>
      <c r="C28" s="78" t="s">
        <v>84</v>
      </c>
      <c r="D28" s="79"/>
      <c r="E28" s="80" t="s">
        <v>18</v>
      </c>
      <c r="F28" s="81"/>
      <c r="G28" s="84"/>
      <c r="H28" s="372"/>
      <c r="I28" s="84"/>
      <c r="J28" s="372"/>
      <c r="K28" s="84"/>
      <c r="L28" s="390"/>
      <c r="M28" s="60"/>
      <c r="N28" s="61"/>
    </row>
    <row r="29" spans="1:14" ht="12" thickBot="1">
      <c r="A29" s="59"/>
      <c r="B29" s="77"/>
      <c r="C29" s="85" t="s">
        <v>19</v>
      </c>
      <c r="D29" s="86"/>
      <c r="E29" s="676">
        <v>9</v>
      </c>
      <c r="F29" s="88"/>
      <c r="G29" s="395">
        <v>1</v>
      </c>
      <c r="H29" s="90">
        <f>448.99*G29*12</f>
        <v>5387.88</v>
      </c>
      <c r="I29" s="395">
        <v>1</v>
      </c>
      <c r="J29" s="90">
        <f>448.99*I29*12</f>
        <v>5387.88</v>
      </c>
      <c r="K29" s="397">
        <v>1</v>
      </c>
      <c r="L29" s="398">
        <f>448.99*K29*12</f>
        <v>5387.88</v>
      </c>
      <c r="M29" s="60"/>
      <c r="N29" s="61"/>
    </row>
    <row r="30" spans="1:14" ht="12" thickBot="1">
      <c r="A30" s="59"/>
      <c r="B30" s="77"/>
      <c r="C30" s="99" t="s">
        <v>307</v>
      </c>
      <c r="D30" s="6"/>
      <c r="E30" s="681">
        <v>7</v>
      </c>
      <c r="F30" s="99"/>
      <c r="G30" s="395">
        <v>1</v>
      </c>
      <c r="H30" s="501">
        <f>356.04*G30*12</f>
        <v>4272.4800000000005</v>
      </c>
      <c r="I30" s="395">
        <v>1</v>
      </c>
      <c r="J30" s="501">
        <f>356.04*I30*12</f>
        <v>4272.4800000000005</v>
      </c>
      <c r="K30" s="402">
        <v>1</v>
      </c>
      <c r="L30" s="403">
        <f>356.04*K30*12</f>
        <v>4272.4800000000005</v>
      </c>
      <c r="M30" s="60"/>
      <c r="N30" s="61"/>
    </row>
    <row r="31" spans="1:14" ht="12" thickBot="1">
      <c r="A31" s="59"/>
      <c r="B31" s="77"/>
      <c r="C31" s="99" t="s">
        <v>335</v>
      </c>
      <c r="D31" s="6"/>
      <c r="E31" s="681">
        <v>7</v>
      </c>
      <c r="F31" s="503"/>
      <c r="G31" s="395">
        <v>1</v>
      </c>
      <c r="H31" s="501">
        <f>356.04*G31*12</f>
        <v>4272.4800000000005</v>
      </c>
      <c r="I31" s="395">
        <v>1</v>
      </c>
      <c r="J31" s="501">
        <f>356.04*I31*12</f>
        <v>4272.4800000000005</v>
      </c>
      <c r="K31" s="405">
        <v>1</v>
      </c>
      <c r="L31" s="403">
        <f>356.04*K31*12</f>
        <v>4272.4800000000005</v>
      </c>
      <c r="M31" s="60"/>
      <c r="N31" s="61"/>
    </row>
    <row r="32" spans="1:14" ht="12" thickBot="1">
      <c r="A32" s="59"/>
      <c r="B32" s="77"/>
      <c r="C32" s="504" t="s">
        <v>408</v>
      </c>
      <c r="D32" s="6"/>
      <c r="E32" s="682">
        <v>7</v>
      </c>
      <c r="F32" s="503"/>
      <c r="G32" s="395">
        <v>1</v>
      </c>
      <c r="H32" s="501">
        <f>356.04*G32*12</f>
        <v>4272.4800000000005</v>
      </c>
      <c r="I32" s="395">
        <v>1</v>
      </c>
      <c r="J32" s="501">
        <f>356.04*I32*12</f>
        <v>4272.4800000000005</v>
      </c>
      <c r="K32" s="112">
        <v>1</v>
      </c>
      <c r="L32" s="403">
        <f>356.04*K32*12</f>
        <v>4272.4800000000005</v>
      </c>
      <c r="M32" s="60"/>
      <c r="N32" s="61"/>
    </row>
    <row r="33" spans="1:14" ht="11.25">
      <c r="A33" s="59"/>
      <c r="B33" s="77"/>
      <c r="C33" s="99"/>
      <c r="D33" s="6"/>
      <c r="E33" s="93"/>
      <c r="F33" s="99"/>
      <c r="G33" s="95"/>
      <c r="H33" s="501"/>
      <c r="I33" s="95"/>
      <c r="J33" s="501"/>
      <c r="K33" s="112"/>
      <c r="L33" s="118"/>
      <c r="M33" s="60"/>
      <c r="N33" s="61"/>
    </row>
    <row r="34" spans="1:14" ht="11.25">
      <c r="A34" s="59"/>
      <c r="B34" s="506"/>
      <c r="C34" s="507" t="s">
        <v>383</v>
      </c>
      <c r="D34" s="6"/>
      <c r="E34" s="93" t="s">
        <v>409</v>
      </c>
      <c r="F34" s="503"/>
      <c r="G34" s="100"/>
      <c r="H34" s="501">
        <v>100</v>
      </c>
      <c r="I34" s="100"/>
      <c r="J34" s="501">
        <v>100</v>
      </c>
      <c r="K34" s="112"/>
      <c r="L34" s="126">
        <v>100</v>
      </c>
      <c r="M34" s="60"/>
      <c r="N34" s="61"/>
    </row>
    <row r="35" spans="1:14" ht="12" thickBot="1">
      <c r="A35" s="59"/>
      <c r="B35" s="77"/>
      <c r="C35" s="99"/>
      <c r="D35" s="6"/>
      <c r="E35" s="93"/>
      <c r="F35" s="99"/>
      <c r="G35" s="95"/>
      <c r="H35" s="501"/>
      <c r="I35" s="95"/>
      <c r="J35" s="501"/>
      <c r="K35" s="112"/>
      <c r="L35" s="126"/>
      <c r="M35" s="60"/>
      <c r="N35" s="61"/>
    </row>
    <row r="36" spans="1:14" ht="12" thickBot="1">
      <c r="A36" s="59"/>
      <c r="B36" s="77"/>
      <c r="C36" s="1348"/>
      <c r="D36" s="1349"/>
      <c r="E36" s="93"/>
      <c r="F36" s="503"/>
      <c r="G36" s="100"/>
      <c r="H36" s="501">
        <v>0</v>
      </c>
      <c r="I36" s="100"/>
      <c r="J36" s="501"/>
      <c r="K36" s="112"/>
      <c r="L36" s="126"/>
      <c r="M36" s="60"/>
      <c r="N36" s="61"/>
    </row>
    <row r="37" spans="1:14" ht="11.25">
      <c r="A37" s="59"/>
      <c r="B37" s="77"/>
      <c r="C37" s="99"/>
      <c r="D37" s="6"/>
      <c r="E37" s="93"/>
      <c r="F37" s="503"/>
      <c r="G37" s="100"/>
      <c r="H37" s="501"/>
      <c r="I37" s="100"/>
      <c r="J37" s="501"/>
      <c r="K37" s="112"/>
      <c r="L37" s="126"/>
      <c r="M37" s="60"/>
      <c r="N37" s="61"/>
    </row>
    <row r="38" spans="1:14" ht="11.25">
      <c r="A38" s="59"/>
      <c r="B38" s="77"/>
      <c r="C38" s="99"/>
      <c r="D38" s="99"/>
      <c r="E38" s="508"/>
      <c r="F38" s="503"/>
      <c r="G38" s="100"/>
      <c r="H38" s="501"/>
      <c r="I38" s="100"/>
      <c r="J38" s="501"/>
      <c r="K38" s="112"/>
      <c r="L38" s="126"/>
      <c r="M38" s="60"/>
      <c r="N38" s="61"/>
    </row>
    <row r="39" spans="1:14" ht="11.25">
      <c r="A39" s="59"/>
      <c r="B39" s="77"/>
      <c r="C39" s="78"/>
      <c r="D39" s="78"/>
      <c r="E39" s="508"/>
      <c r="F39" s="102"/>
      <c r="G39" s="100"/>
      <c r="H39" s="509"/>
      <c r="I39" s="100"/>
      <c r="J39" s="610"/>
      <c r="K39" s="112"/>
      <c r="L39" s="126"/>
      <c r="M39" s="60"/>
      <c r="N39" s="61"/>
    </row>
    <row r="40" spans="1:14" ht="12" thickBot="1">
      <c r="A40" s="59"/>
      <c r="B40" s="506"/>
      <c r="C40" s="510"/>
      <c r="D40" s="511"/>
      <c r="E40" s="508"/>
      <c r="F40" s="110"/>
      <c r="G40" s="103"/>
      <c r="H40" s="122"/>
      <c r="I40" s="103"/>
      <c r="J40" s="122"/>
      <c r="K40" s="475"/>
      <c r="L40" s="475"/>
      <c r="M40" s="60"/>
      <c r="N40" s="61"/>
    </row>
    <row r="41" spans="1:13" ht="13.5" customHeight="1" thickBot="1">
      <c r="A41" s="11"/>
      <c r="B41" s="135">
        <v>2</v>
      </c>
      <c r="C41" s="1437" t="s">
        <v>20</v>
      </c>
      <c r="D41" s="1438"/>
      <c r="E41" s="1439"/>
      <c r="F41" s="512">
        <f>SUM(F25:F39)</f>
        <v>0</v>
      </c>
      <c r="G41" s="513">
        <f>SUM(G25:G39)</f>
        <v>5</v>
      </c>
      <c r="H41" s="514">
        <f>SUM(H25:H40)</f>
        <v>24605.32</v>
      </c>
      <c r="I41" s="513">
        <f>SUM(I25:I39)</f>
        <v>5</v>
      </c>
      <c r="J41" s="514">
        <f>SUM(J25:J40)</f>
        <v>24605.32</v>
      </c>
      <c r="K41" s="513">
        <f>SUM(K25:K39)</f>
        <v>5</v>
      </c>
      <c r="L41" s="566">
        <f>SUM(L25:L39)</f>
        <v>24605.32</v>
      </c>
      <c r="M41" s="12"/>
    </row>
    <row r="42" spans="1:13" ht="12" thickBot="1">
      <c r="A42" s="1"/>
      <c r="B42" s="141">
        <v>3</v>
      </c>
      <c r="C42" s="142" t="s">
        <v>21</v>
      </c>
      <c r="D42" s="143"/>
      <c r="E42" s="143"/>
      <c r="F42" s="144"/>
      <c r="G42" s="46"/>
      <c r="H42" s="146"/>
      <c r="I42" s="46"/>
      <c r="J42" s="146"/>
      <c r="K42" s="46"/>
      <c r="L42" s="146"/>
      <c r="M42" s="2"/>
    </row>
    <row r="43" spans="1:13" ht="12" thickBot="1">
      <c r="A43" s="11"/>
      <c r="B43" s="147">
        <v>4</v>
      </c>
      <c r="C43" s="148" t="s">
        <v>22</v>
      </c>
      <c r="D43" s="149"/>
      <c r="E43" s="149"/>
      <c r="F43" s="150"/>
      <c r="G43" s="151" t="s">
        <v>23</v>
      </c>
      <c r="H43" s="152">
        <f>SUM(H81)</f>
        <v>0</v>
      </c>
      <c r="I43" s="153" t="s">
        <v>23</v>
      </c>
      <c r="J43" s="154">
        <f>SUM(I81)</f>
        <v>2000</v>
      </c>
      <c r="K43" s="153" t="s">
        <v>23</v>
      </c>
      <c r="L43" s="154">
        <f>SUM(K81)</f>
        <v>2000</v>
      </c>
      <c r="M43" s="12"/>
    </row>
    <row r="44" spans="1:13" ht="12" thickBot="1">
      <c r="A44" s="11"/>
      <c r="B44" s="147">
        <v>5</v>
      </c>
      <c r="C44" s="148" t="s">
        <v>24</v>
      </c>
      <c r="D44" s="149"/>
      <c r="E44" s="149"/>
      <c r="F44" s="155"/>
      <c r="G44" s="151" t="s">
        <v>23</v>
      </c>
      <c r="H44" s="152">
        <f>H149</f>
        <v>0</v>
      </c>
      <c r="I44" s="153" t="s">
        <v>23</v>
      </c>
      <c r="J44" s="154">
        <f>I149</f>
        <v>0</v>
      </c>
      <c r="K44" s="153" t="s">
        <v>23</v>
      </c>
      <c r="L44" s="154">
        <f>K149</f>
        <v>0</v>
      </c>
      <c r="M44" s="12"/>
    </row>
    <row r="45" spans="1:13" ht="12" thickBot="1">
      <c r="A45" s="11"/>
      <c r="B45" s="147">
        <v>6</v>
      </c>
      <c r="C45" s="148" t="s">
        <v>25</v>
      </c>
      <c r="D45" s="149"/>
      <c r="E45" s="149"/>
      <c r="F45" s="155"/>
      <c r="G45" s="156"/>
      <c r="H45" s="157">
        <f>H157</f>
        <v>0</v>
      </c>
      <c r="I45" s="158"/>
      <c r="J45" s="154">
        <f>I157</f>
        <v>0</v>
      </c>
      <c r="K45" s="158"/>
      <c r="L45" s="154">
        <f>K157</f>
        <v>0</v>
      </c>
      <c r="M45" s="12"/>
    </row>
    <row r="46" spans="1:13" ht="12" thickBot="1">
      <c r="A46" s="11"/>
      <c r="B46" s="147">
        <v>7</v>
      </c>
      <c r="C46" s="148" t="s">
        <v>89</v>
      </c>
      <c r="D46" s="149"/>
      <c r="E46" s="149"/>
      <c r="F46" s="159"/>
      <c r="G46" s="156" t="s">
        <v>23</v>
      </c>
      <c r="H46" s="157">
        <f>H172</f>
        <v>0</v>
      </c>
      <c r="I46" s="158" t="s">
        <v>23</v>
      </c>
      <c r="J46" s="154">
        <f>I172</f>
        <v>0</v>
      </c>
      <c r="K46" s="158" t="s">
        <v>23</v>
      </c>
      <c r="L46" s="154">
        <f>K172</f>
        <v>0</v>
      </c>
      <c r="M46" s="12"/>
    </row>
    <row r="47" spans="1:13" ht="12" thickBot="1">
      <c r="A47" s="14"/>
      <c r="B47" s="160">
        <v>8</v>
      </c>
      <c r="C47" s="161" t="s">
        <v>26</v>
      </c>
      <c r="D47" s="143"/>
      <c r="E47" s="143"/>
      <c r="F47" s="162"/>
      <c r="G47" s="163"/>
      <c r="H47" s="516">
        <f>H43+H44+H45+H46+H74</f>
        <v>25835.586</v>
      </c>
      <c r="I47" s="163"/>
      <c r="J47" s="611">
        <f>J43+J44+J45+I74</f>
        <v>27835.586</v>
      </c>
      <c r="K47" s="163"/>
      <c r="L47" s="423">
        <f>L43+L44+L45+L46+K74</f>
        <v>27835.586</v>
      </c>
      <c r="M47" s="39"/>
    </row>
    <row r="48" spans="1:13" ht="12" thickBot="1">
      <c r="A48" s="11"/>
      <c r="B48" s="1416" t="s">
        <v>27</v>
      </c>
      <c r="C48" s="1417"/>
      <c r="D48" s="1417"/>
      <c r="E48" s="1417"/>
      <c r="F48" s="1417"/>
      <c r="G48" s="1417"/>
      <c r="H48" s="1417"/>
      <c r="I48" s="1417"/>
      <c r="J48" s="1417"/>
      <c r="K48" s="1417"/>
      <c r="L48" s="1417"/>
      <c r="M48" s="166"/>
    </row>
    <row r="49" spans="1:14" ht="34.5" thickBot="1">
      <c r="A49" s="59"/>
      <c r="B49" s="1407" t="s">
        <v>28</v>
      </c>
      <c r="C49" s="1418" t="s">
        <v>29</v>
      </c>
      <c r="D49" s="1419"/>
      <c r="E49" s="1419"/>
      <c r="F49" s="1420"/>
      <c r="G49" s="167" t="s">
        <v>332</v>
      </c>
      <c r="H49" s="168" t="s">
        <v>328</v>
      </c>
      <c r="I49" s="1379" t="s">
        <v>324</v>
      </c>
      <c r="J49" s="1380"/>
      <c r="K49" s="1379" t="s">
        <v>329</v>
      </c>
      <c r="L49" s="1381"/>
      <c r="M49" s="169"/>
      <c r="N49" s="61"/>
    </row>
    <row r="50" spans="1:14" ht="13.5" customHeight="1" thickBot="1">
      <c r="A50" s="59"/>
      <c r="B50" s="1408"/>
      <c r="C50" s="1421"/>
      <c r="D50" s="1422"/>
      <c r="E50" s="1422"/>
      <c r="F50" s="1423"/>
      <c r="G50" s="172" t="s">
        <v>366</v>
      </c>
      <c r="H50" s="612" t="s">
        <v>30</v>
      </c>
      <c r="I50" s="1426" t="s">
        <v>31</v>
      </c>
      <c r="J50" s="1425"/>
      <c r="K50" s="1424" t="s">
        <v>31</v>
      </c>
      <c r="L50" s="1426"/>
      <c r="M50" s="174"/>
      <c r="N50" s="61"/>
    </row>
    <row r="51" spans="1:14" ht="12" thickBot="1">
      <c r="A51" s="59"/>
      <c r="B51" s="70">
        <v>9</v>
      </c>
      <c r="C51" s="175" t="s">
        <v>32</v>
      </c>
      <c r="D51" s="176"/>
      <c r="E51" s="176"/>
      <c r="F51" s="177"/>
      <c r="G51" s="551"/>
      <c r="H51" s="613"/>
      <c r="I51" s="1397"/>
      <c r="J51" s="1396"/>
      <c r="K51" s="1395"/>
      <c r="L51" s="1397"/>
      <c r="M51" s="169"/>
      <c r="N51" s="61"/>
    </row>
    <row r="52" spans="1:14" ht="12" thickBot="1">
      <c r="A52" s="59"/>
      <c r="B52" s="179">
        <v>10</v>
      </c>
      <c r="C52" s="180" t="s">
        <v>405</v>
      </c>
      <c r="D52" s="181"/>
      <c r="E52" s="181"/>
      <c r="F52" s="182"/>
      <c r="G52" s="182"/>
      <c r="H52" s="614"/>
      <c r="I52" s="1391"/>
      <c r="J52" s="1390"/>
      <c r="K52" s="1389"/>
      <c r="L52" s="1391"/>
      <c r="M52" s="169"/>
      <c r="N52" s="61"/>
    </row>
    <row r="53" spans="1:14" ht="11.25">
      <c r="A53" s="59"/>
      <c r="B53" s="77"/>
      <c r="C53" s="184"/>
      <c r="D53" s="184"/>
      <c r="E53" s="184"/>
      <c r="F53" s="185"/>
      <c r="G53" s="186"/>
      <c r="H53" s="615"/>
      <c r="I53" s="1385"/>
      <c r="J53" s="1384"/>
      <c r="K53" s="1383"/>
      <c r="L53" s="1385"/>
      <c r="M53" s="169"/>
      <c r="N53" s="61"/>
    </row>
    <row r="54" spans="1:14" ht="11.25">
      <c r="A54" s="59"/>
      <c r="B54" s="77"/>
      <c r="C54" s="78"/>
      <c r="D54" s="184"/>
      <c r="E54" s="184"/>
      <c r="F54" s="185"/>
      <c r="G54" s="188"/>
      <c r="H54" s="616"/>
      <c r="I54" s="1371"/>
      <c r="J54" s="1370"/>
      <c r="K54" s="1369"/>
      <c r="L54" s="1371"/>
      <c r="M54" s="169"/>
      <c r="N54" s="61"/>
    </row>
    <row r="55" spans="1:14" ht="11.25">
      <c r="A55" s="59"/>
      <c r="B55" s="77"/>
      <c r="C55" s="78"/>
      <c r="D55" s="184"/>
      <c r="E55" s="184"/>
      <c r="F55" s="185"/>
      <c r="G55" s="188"/>
      <c r="H55" s="616"/>
      <c r="I55" s="1371"/>
      <c r="J55" s="1370"/>
      <c r="K55" s="1369"/>
      <c r="L55" s="1371"/>
      <c r="M55" s="169"/>
      <c r="N55" s="61"/>
    </row>
    <row r="56" spans="1:14" ht="12" thickBot="1">
      <c r="A56" s="59"/>
      <c r="B56" s="190"/>
      <c r="C56" s="129"/>
      <c r="D56" s="191"/>
      <c r="E56" s="191"/>
      <c r="F56" s="192"/>
      <c r="G56" s="193"/>
      <c r="H56" s="617"/>
      <c r="I56" s="1360"/>
      <c r="J56" s="1359"/>
      <c r="K56" s="1358"/>
      <c r="L56" s="1360"/>
      <c r="M56" s="169"/>
      <c r="N56" s="61"/>
    </row>
    <row r="57" spans="1:14" ht="11.25">
      <c r="A57" s="59"/>
      <c r="B57" s="77">
        <v>11</v>
      </c>
      <c r="C57" s="195" t="s">
        <v>33</v>
      </c>
      <c r="D57" s="71"/>
      <c r="E57" s="71"/>
      <c r="F57" s="196"/>
      <c r="G57" s="197"/>
      <c r="H57" s="618"/>
      <c r="I57" s="1400"/>
      <c r="J57" s="1399"/>
      <c r="K57" s="1398"/>
      <c r="L57" s="1400"/>
      <c r="M57" s="169"/>
      <c r="N57" s="61"/>
    </row>
    <row r="58" spans="1:14" ht="11.25">
      <c r="A58" s="59"/>
      <c r="B58" s="77">
        <v>12</v>
      </c>
      <c r="C58" s="199" t="s">
        <v>34</v>
      </c>
      <c r="D58" s="184"/>
      <c r="E58" s="184"/>
      <c r="F58" s="185"/>
      <c r="G58" s="568">
        <v>25730</v>
      </c>
      <c r="H58" s="619">
        <f>H47</f>
        <v>25835.586</v>
      </c>
      <c r="I58" s="518">
        <f>J47</f>
        <v>27835.586</v>
      </c>
      <c r="J58" s="518"/>
      <c r="K58" s="1481">
        <f>L47</f>
        <v>27835.586</v>
      </c>
      <c r="L58" s="1482"/>
      <c r="M58" s="169"/>
      <c r="N58" s="61"/>
    </row>
    <row r="59" spans="1:14" ht="12" thickBot="1">
      <c r="A59" s="59"/>
      <c r="B59" s="77">
        <v>13</v>
      </c>
      <c r="C59" s="200" t="s">
        <v>35</v>
      </c>
      <c r="D59" s="201"/>
      <c r="E59" s="201"/>
      <c r="F59" s="169"/>
      <c r="G59" s="202"/>
      <c r="H59" s="620"/>
      <c r="I59" s="203"/>
      <c r="J59" s="203"/>
      <c r="K59" s="1442"/>
      <c r="L59" s="1444"/>
      <c r="M59" s="169"/>
      <c r="N59" s="61"/>
    </row>
    <row r="60" spans="1:14" ht="12" thickBot="1">
      <c r="A60" s="59"/>
      <c r="B60" s="179">
        <v>14</v>
      </c>
      <c r="C60" s="204" t="s">
        <v>406</v>
      </c>
      <c r="D60" s="181"/>
      <c r="E60" s="181"/>
      <c r="F60" s="182"/>
      <c r="G60" s="205"/>
      <c r="H60" s="205">
        <v>0</v>
      </c>
      <c r="I60" s="206">
        <v>0</v>
      </c>
      <c r="J60" s="206">
        <v>0</v>
      </c>
      <c r="K60" s="1445"/>
      <c r="L60" s="1447"/>
      <c r="M60" s="169"/>
      <c r="N60" s="61"/>
    </row>
    <row r="61" spans="1:14" ht="11.25">
      <c r="A61" s="59"/>
      <c r="B61" s="77"/>
      <c r="C61" s="59"/>
      <c r="D61" s="201"/>
      <c r="E61" s="201"/>
      <c r="F61" s="169"/>
      <c r="G61" s="207"/>
      <c r="H61" s="621"/>
      <c r="I61" s="208"/>
      <c r="J61" s="208"/>
      <c r="K61" s="1440"/>
      <c r="L61" s="1441"/>
      <c r="M61" s="169"/>
      <c r="N61" s="61"/>
    </row>
    <row r="62" spans="1:14" ht="11.25">
      <c r="A62" s="59"/>
      <c r="B62" s="77"/>
      <c r="C62" s="209"/>
      <c r="D62" s="102"/>
      <c r="E62" s="102"/>
      <c r="F62" s="210"/>
      <c r="G62" s="211"/>
      <c r="H62" s="482"/>
      <c r="I62" s="212"/>
      <c r="J62" s="212"/>
      <c r="K62" s="1333"/>
      <c r="L62" s="1334"/>
      <c r="M62" s="169"/>
      <c r="N62" s="61"/>
    </row>
    <row r="63" spans="1:14" ht="11.25">
      <c r="A63" s="59"/>
      <c r="B63" s="77"/>
      <c r="C63" s="209"/>
      <c r="D63" s="102"/>
      <c r="E63" s="102"/>
      <c r="F63" s="210"/>
      <c r="G63" s="211"/>
      <c r="H63" s="482"/>
      <c r="I63" s="212"/>
      <c r="J63" s="212"/>
      <c r="K63" s="1333"/>
      <c r="L63" s="1334"/>
      <c r="M63" s="169"/>
      <c r="N63" s="61"/>
    </row>
    <row r="64" spans="1:14" ht="12" thickBot="1">
      <c r="A64" s="59"/>
      <c r="B64" s="77"/>
      <c r="C64" s="209"/>
      <c r="D64" s="102"/>
      <c r="E64" s="102"/>
      <c r="F64" s="210"/>
      <c r="G64" s="211"/>
      <c r="H64" s="482"/>
      <c r="I64" s="212"/>
      <c r="J64" s="212"/>
      <c r="K64" s="1442"/>
      <c r="L64" s="1444"/>
      <c r="M64" s="169"/>
      <c r="N64" s="61"/>
    </row>
    <row r="65" spans="1:14" ht="12" thickBot="1">
      <c r="A65" s="59"/>
      <c r="B65" s="179">
        <v>15</v>
      </c>
      <c r="C65" s="204" t="s">
        <v>407</v>
      </c>
      <c r="D65" s="181"/>
      <c r="E65" s="181"/>
      <c r="F65" s="182"/>
      <c r="G65" s="205"/>
      <c r="H65" s="205"/>
      <c r="I65" s="206"/>
      <c r="J65" s="206"/>
      <c r="K65" s="1445"/>
      <c r="L65" s="1447"/>
      <c r="M65" s="169"/>
      <c r="N65" s="61"/>
    </row>
    <row r="66" spans="1:14" ht="11.25">
      <c r="A66" s="59"/>
      <c r="B66" s="77"/>
      <c r="C66" s="213"/>
      <c r="D66" s="184"/>
      <c r="E66" s="184"/>
      <c r="F66" s="185"/>
      <c r="G66" s="214"/>
      <c r="H66" s="323"/>
      <c r="I66" s="215"/>
      <c r="J66" s="215"/>
      <c r="K66" s="1440"/>
      <c r="L66" s="1441"/>
      <c r="M66" s="169"/>
      <c r="N66" s="61"/>
    </row>
    <row r="67" spans="1:14" ht="11.25">
      <c r="A67" s="59"/>
      <c r="B67" s="77"/>
      <c r="C67" s="199"/>
      <c r="D67" s="78"/>
      <c r="E67" s="78"/>
      <c r="F67" s="216"/>
      <c r="G67" s="217"/>
      <c r="H67" s="332"/>
      <c r="I67" s="218"/>
      <c r="J67" s="218"/>
      <c r="K67" s="1333"/>
      <c r="L67" s="1334"/>
      <c r="M67" s="169"/>
      <c r="N67" s="61"/>
    </row>
    <row r="68" spans="1:13" ht="11.25">
      <c r="A68" s="59"/>
      <c r="B68" s="77"/>
      <c r="C68" s="199"/>
      <c r="D68" s="78"/>
      <c r="E68" s="78"/>
      <c r="F68" s="216"/>
      <c r="G68" s="217"/>
      <c r="H68" s="332"/>
      <c r="I68" s="218"/>
      <c r="J68" s="218"/>
      <c r="K68" s="1333"/>
      <c r="L68" s="1334"/>
      <c r="M68" s="219"/>
    </row>
    <row r="69" spans="1:14" ht="12" thickBot="1">
      <c r="A69" s="59"/>
      <c r="B69" s="77"/>
      <c r="C69" s="220"/>
      <c r="D69" s="191"/>
      <c r="E69" s="191"/>
      <c r="F69" s="519"/>
      <c r="G69" s="221"/>
      <c r="H69" s="622"/>
      <c r="I69" s="222"/>
      <c r="J69" s="222"/>
      <c r="K69" s="1451"/>
      <c r="L69" s="1453"/>
      <c r="M69" s="169"/>
      <c r="N69" s="61"/>
    </row>
    <row r="70" spans="1:13" ht="12" thickBot="1">
      <c r="A70" s="11"/>
      <c r="B70" s="135">
        <v>16</v>
      </c>
      <c r="C70" s="137" t="s">
        <v>36</v>
      </c>
      <c r="D70" s="223"/>
      <c r="E70" s="223"/>
      <c r="F70" s="224"/>
      <c r="G70" s="418">
        <v>25730</v>
      </c>
      <c r="H70" s="520">
        <f>SUM(H51:H60)</f>
        <v>25835.586</v>
      </c>
      <c r="I70" s="520">
        <f>SUM(I51:I60)</f>
        <v>27835.586</v>
      </c>
      <c r="J70" s="520">
        <f>SUM(J51:J60)</f>
        <v>0</v>
      </c>
      <c r="K70" s="1472">
        <f>SUM(K57:L69)</f>
        <v>27835.586</v>
      </c>
      <c r="L70" s="1474"/>
      <c r="M70" s="219"/>
    </row>
    <row r="71" spans="1:13" ht="12" thickBot="1">
      <c r="A71" s="11"/>
      <c r="B71" s="1372" t="s">
        <v>37</v>
      </c>
      <c r="C71" s="1373"/>
      <c r="D71" s="1373"/>
      <c r="E71" s="1373"/>
      <c r="F71" s="1373"/>
      <c r="G71" s="1373"/>
      <c r="H71" s="1373"/>
      <c r="I71" s="1373"/>
      <c r="J71" s="1373"/>
      <c r="K71" s="1373"/>
      <c r="L71" s="1373"/>
      <c r="M71" s="219"/>
    </row>
    <row r="72" spans="1:13" ht="34.5" thickBot="1">
      <c r="A72" s="11"/>
      <c r="B72" s="1374" t="s">
        <v>28</v>
      </c>
      <c r="C72" s="1376" t="s">
        <v>38</v>
      </c>
      <c r="D72" s="1377"/>
      <c r="E72" s="1377"/>
      <c r="F72" s="1378"/>
      <c r="G72" s="167"/>
      <c r="H72" s="168" t="s">
        <v>321</v>
      </c>
      <c r="I72" s="1379" t="s">
        <v>317</v>
      </c>
      <c r="J72" s="1380"/>
      <c r="K72" s="1379" t="s">
        <v>324</v>
      </c>
      <c r="L72" s="1381"/>
      <c r="M72" s="219"/>
    </row>
    <row r="73" spans="1:13" ht="12" thickBot="1">
      <c r="A73" s="11"/>
      <c r="B73" s="1375"/>
      <c r="C73" s="21" t="s">
        <v>39</v>
      </c>
      <c r="D73" s="22" t="s">
        <v>40</v>
      </c>
      <c r="E73" s="47"/>
      <c r="F73" s="227"/>
      <c r="G73" s="228" t="s">
        <v>366</v>
      </c>
      <c r="H73" s="28" t="s">
        <v>41</v>
      </c>
      <c r="I73" s="1364" t="s">
        <v>42</v>
      </c>
      <c r="J73" s="1382"/>
      <c r="K73" s="1364" t="s">
        <v>42</v>
      </c>
      <c r="L73" s="1365"/>
      <c r="M73" s="219"/>
    </row>
    <row r="74" spans="1:13" ht="12" thickBot="1">
      <c r="A74" s="11"/>
      <c r="B74" s="135">
        <v>17</v>
      </c>
      <c r="C74" s="229" t="s">
        <v>43</v>
      </c>
      <c r="D74" s="230" t="s">
        <v>68</v>
      </c>
      <c r="E74" s="223"/>
      <c r="F74" s="224"/>
      <c r="G74" s="226"/>
      <c r="H74" s="520">
        <f>H75+H79</f>
        <v>25835.586</v>
      </c>
      <c r="I74" s="520">
        <f>I75+I79</f>
        <v>25835.586</v>
      </c>
      <c r="J74" s="520"/>
      <c r="K74" s="1479">
        <f>K75+K79</f>
        <v>25835.586</v>
      </c>
      <c r="L74" s="1480"/>
      <c r="M74" s="219"/>
    </row>
    <row r="75" spans="1:13" ht="11.25">
      <c r="A75" s="11"/>
      <c r="B75" s="29">
        <v>18</v>
      </c>
      <c r="C75" s="8" t="s">
        <v>155</v>
      </c>
      <c r="D75" s="1340" t="s">
        <v>85</v>
      </c>
      <c r="E75" s="1341"/>
      <c r="F75" s="166"/>
      <c r="G75" s="232"/>
      <c r="H75" s="521">
        <f>H41</f>
        <v>24605.32</v>
      </c>
      <c r="I75" s="521">
        <f>J41</f>
        <v>24605.32</v>
      </c>
      <c r="J75" s="521"/>
      <c r="K75" s="1342">
        <f>L41</f>
        <v>24605.32</v>
      </c>
      <c r="L75" s="1343"/>
      <c r="M75" s="219"/>
    </row>
    <row r="76" spans="1:14" ht="11.25">
      <c r="A76" s="59"/>
      <c r="B76" s="77">
        <v>20</v>
      </c>
      <c r="C76" s="234" t="s">
        <v>44</v>
      </c>
      <c r="D76" s="1352" t="s">
        <v>281</v>
      </c>
      <c r="E76" s="1353"/>
      <c r="F76" s="169"/>
      <c r="G76" s="217"/>
      <c r="H76" s="522"/>
      <c r="I76" s="522"/>
      <c r="J76" s="522"/>
      <c r="K76" s="1333"/>
      <c r="L76" s="1334"/>
      <c r="M76" s="169"/>
      <c r="N76" s="61"/>
    </row>
    <row r="77" spans="1:14" ht="12" thickBot="1">
      <c r="A77" s="59"/>
      <c r="B77" s="77">
        <v>21</v>
      </c>
      <c r="C77" s="236" t="s">
        <v>86</v>
      </c>
      <c r="D77" s="1335" t="s">
        <v>87</v>
      </c>
      <c r="E77" s="1336"/>
      <c r="F77" s="169"/>
      <c r="G77" s="211"/>
      <c r="H77" s="523"/>
      <c r="I77" s="523"/>
      <c r="J77" s="523"/>
      <c r="K77" s="1337"/>
      <c r="L77" s="1339"/>
      <c r="M77" s="169"/>
      <c r="N77" s="61"/>
    </row>
    <row r="78" spans="1:14" ht="12" thickBot="1">
      <c r="A78" s="59"/>
      <c r="B78" s="77"/>
      <c r="C78" s="236"/>
      <c r="D78" s="239" t="s">
        <v>305</v>
      </c>
      <c r="E78" s="237"/>
      <c r="F78" s="169"/>
      <c r="G78" s="240"/>
      <c r="H78" s="523"/>
      <c r="I78" s="523"/>
      <c r="J78" s="523"/>
      <c r="K78" s="241"/>
      <c r="L78" s="243"/>
      <c r="M78" s="169"/>
      <c r="N78" s="61"/>
    </row>
    <row r="79" spans="1:14" ht="12" thickBot="1">
      <c r="A79" s="59"/>
      <c r="B79" s="67">
        <v>22</v>
      </c>
      <c r="C79" s="244" t="s">
        <v>156</v>
      </c>
      <c r="D79" s="1348" t="s">
        <v>282</v>
      </c>
      <c r="E79" s="1349"/>
      <c r="F79" s="245"/>
      <c r="G79" s="246"/>
      <c r="H79" s="527">
        <f>H75*0.05</f>
        <v>1230.266</v>
      </c>
      <c r="I79" s="527">
        <f>I75*0.05</f>
        <v>1230.266</v>
      </c>
      <c r="J79" s="527"/>
      <c r="K79" s="1350">
        <f>K75*0.05</f>
        <v>1230.266</v>
      </c>
      <c r="L79" s="1355"/>
      <c r="M79" s="169"/>
      <c r="N79" s="61"/>
    </row>
    <row r="80" spans="1:13" ht="12" thickBot="1">
      <c r="A80" s="11"/>
      <c r="B80" s="248"/>
      <c r="C80" s="249"/>
      <c r="D80" s="250"/>
      <c r="E80" s="251"/>
      <c r="F80" s="252"/>
      <c r="G80" s="253"/>
      <c r="H80" s="256"/>
      <c r="I80" s="255"/>
      <c r="J80" s="256"/>
      <c r="K80" s="607"/>
      <c r="L80" s="609"/>
      <c r="M80" s="219"/>
    </row>
    <row r="81" spans="1:13" ht="12" thickBot="1">
      <c r="A81" s="11"/>
      <c r="B81" s="258">
        <v>23</v>
      </c>
      <c r="C81" s="259" t="s">
        <v>45</v>
      </c>
      <c r="D81" s="260" t="s">
        <v>46</v>
      </c>
      <c r="E81" s="261"/>
      <c r="F81" s="224"/>
      <c r="G81" s="262">
        <f>G82+G85+G89+G96+G108+G117+G128+G131+G138+G145+G132</f>
        <v>0</v>
      </c>
      <c r="H81" s="498">
        <f>H82+H85+H89+H96+H108+H117+H126+H128+H131+H132+H138+H145</f>
        <v>0</v>
      </c>
      <c r="I81" s="1356">
        <f>I85+I108</f>
        <v>2000</v>
      </c>
      <c r="J81" s="1357"/>
      <c r="K81" s="1356">
        <f>K82+K85+K89+K96+K108+K117+K128+K131+K138+K145+K132</f>
        <v>2000</v>
      </c>
      <c r="L81" s="1357"/>
      <c r="M81" s="219"/>
    </row>
    <row r="82" spans="1:14" ht="11.25">
      <c r="A82" s="59"/>
      <c r="B82" s="264">
        <v>24</v>
      </c>
      <c r="C82" s="265" t="s">
        <v>47</v>
      </c>
      <c r="D82" s="1344" t="s">
        <v>157</v>
      </c>
      <c r="E82" s="1345"/>
      <c r="F82" s="266"/>
      <c r="G82" s="267">
        <f>SUM(G83:G84)</f>
        <v>0</v>
      </c>
      <c r="H82" s="499">
        <f>SUM(H83:H84)</f>
        <v>0</v>
      </c>
      <c r="I82" s="1346">
        <f>I83+I84</f>
        <v>0</v>
      </c>
      <c r="J82" s="1347"/>
      <c r="K82" s="1346">
        <f>K83+K84</f>
        <v>0</v>
      </c>
      <c r="L82" s="1347"/>
      <c r="M82" s="169"/>
      <c r="N82" s="61"/>
    </row>
    <row r="83" spans="1:14" ht="11.25">
      <c r="A83" s="59"/>
      <c r="B83" s="269"/>
      <c r="C83" s="270" t="s">
        <v>123</v>
      </c>
      <c r="D83" s="1331" t="s">
        <v>158</v>
      </c>
      <c r="E83" s="1332"/>
      <c r="F83" s="271"/>
      <c r="G83" s="214"/>
      <c r="H83" s="323"/>
      <c r="I83" s="1309"/>
      <c r="J83" s="1310"/>
      <c r="K83" s="1309"/>
      <c r="L83" s="1310"/>
      <c r="M83" s="169"/>
      <c r="N83" s="61"/>
    </row>
    <row r="84" spans="1:14" ht="11.25">
      <c r="A84" s="59"/>
      <c r="B84" s="269"/>
      <c r="C84" s="270" t="s">
        <v>124</v>
      </c>
      <c r="D84" s="1331" t="s">
        <v>159</v>
      </c>
      <c r="E84" s="1332"/>
      <c r="F84" s="271"/>
      <c r="G84" s="214"/>
      <c r="H84" s="323"/>
      <c r="I84" s="1309"/>
      <c r="J84" s="1310"/>
      <c r="K84" s="1309"/>
      <c r="L84" s="1310"/>
      <c r="M84" s="169"/>
      <c r="N84" s="61"/>
    </row>
    <row r="85" spans="1:14" ht="11.25">
      <c r="A85" s="59"/>
      <c r="B85" s="273">
        <v>25</v>
      </c>
      <c r="C85" s="274" t="s">
        <v>48</v>
      </c>
      <c r="D85" s="1321" t="s">
        <v>49</v>
      </c>
      <c r="E85" s="1322"/>
      <c r="F85" s="275"/>
      <c r="G85" s="217">
        <f>SUM(G86:G88)</f>
        <v>0</v>
      </c>
      <c r="H85" s="371">
        <f>SUM(H86:H88)</f>
        <v>0</v>
      </c>
      <c r="I85" s="1330">
        <f>I86+I87+I88</f>
        <v>500</v>
      </c>
      <c r="J85" s="1478"/>
      <c r="K85" s="1309">
        <f>K86+K87+K88</f>
        <v>500</v>
      </c>
      <c r="L85" s="1329"/>
      <c r="M85" s="169"/>
      <c r="N85" s="61"/>
    </row>
    <row r="86" spans="1:14" ht="11.25">
      <c r="A86" s="59"/>
      <c r="B86" s="273"/>
      <c r="C86" s="277" t="s">
        <v>125</v>
      </c>
      <c r="D86" s="1307" t="s">
        <v>128</v>
      </c>
      <c r="E86" s="1308"/>
      <c r="F86" s="275"/>
      <c r="G86" s="217"/>
      <c r="H86" s="332"/>
      <c r="I86" s="1309"/>
      <c r="J86" s="1310"/>
      <c r="K86" s="1309"/>
      <c r="L86" s="1310"/>
      <c r="M86" s="169"/>
      <c r="N86" s="61"/>
    </row>
    <row r="87" spans="1:14" ht="11.25">
      <c r="A87" s="59"/>
      <c r="B87" s="273"/>
      <c r="C87" s="277" t="s">
        <v>126</v>
      </c>
      <c r="D87" s="1307" t="s">
        <v>165</v>
      </c>
      <c r="E87" s="1308"/>
      <c r="F87" s="275"/>
      <c r="G87" s="217"/>
      <c r="H87" s="332"/>
      <c r="I87" s="1309">
        <v>500</v>
      </c>
      <c r="J87" s="1310"/>
      <c r="K87" s="1309">
        <v>500</v>
      </c>
      <c r="L87" s="1310"/>
      <c r="M87" s="169"/>
      <c r="N87" s="61"/>
    </row>
    <row r="88" spans="1:14" ht="11.25">
      <c r="A88" s="59"/>
      <c r="B88" s="273"/>
      <c r="C88" s="277" t="s">
        <v>127</v>
      </c>
      <c r="D88" s="1307" t="s">
        <v>129</v>
      </c>
      <c r="E88" s="1308"/>
      <c r="F88" s="275"/>
      <c r="G88" s="217"/>
      <c r="H88" s="332"/>
      <c r="I88" s="1309"/>
      <c r="J88" s="1310"/>
      <c r="K88" s="1309"/>
      <c r="L88" s="1310"/>
      <c r="M88" s="169"/>
      <c r="N88" s="61"/>
    </row>
    <row r="89" spans="1:14" ht="11.25">
      <c r="A89" s="59"/>
      <c r="B89" s="273">
        <v>26</v>
      </c>
      <c r="C89" s="274" t="s">
        <v>50</v>
      </c>
      <c r="D89" s="1321" t="s">
        <v>51</v>
      </c>
      <c r="E89" s="1322"/>
      <c r="F89" s="275"/>
      <c r="G89" s="217">
        <f>SUM(G90:G95)</f>
        <v>0</v>
      </c>
      <c r="H89" s="371">
        <f>SUM(H90:H95)</f>
        <v>0</v>
      </c>
      <c r="I89" s="1309">
        <f>I90+I91+I92+I93+I94+I95</f>
        <v>0</v>
      </c>
      <c r="J89" s="1329"/>
      <c r="K89" s="1309">
        <f>K90+K91+K92+K93+K94+K95</f>
        <v>0</v>
      </c>
      <c r="L89" s="1329"/>
      <c r="M89" s="169"/>
      <c r="N89" s="61"/>
    </row>
    <row r="90" spans="1:14" ht="11.25">
      <c r="A90" s="59"/>
      <c r="B90" s="273"/>
      <c r="C90" s="277" t="s">
        <v>130</v>
      </c>
      <c r="D90" s="1307" t="s">
        <v>164</v>
      </c>
      <c r="E90" s="1308"/>
      <c r="F90" s="275"/>
      <c r="G90" s="217"/>
      <c r="H90" s="332"/>
      <c r="I90" s="1309"/>
      <c r="J90" s="1310"/>
      <c r="K90" s="1309"/>
      <c r="L90" s="1310"/>
      <c r="M90" s="169"/>
      <c r="N90" s="61"/>
    </row>
    <row r="91" spans="1:14" ht="11.25">
      <c r="A91" s="59"/>
      <c r="B91" s="273"/>
      <c r="C91" s="277" t="s">
        <v>131</v>
      </c>
      <c r="D91" s="1307" t="s">
        <v>166</v>
      </c>
      <c r="E91" s="1308"/>
      <c r="F91" s="275"/>
      <c r="G91" s="217"/>
      <c r="H91" s="332"/>
      <c r="I91" s="1309"/>
      <c r="J91" s="1310"/>
      <c r="K91" s="1309"/>
      <c r="L91" s="1310"/>
      <c r="M91" s="169"/>
      <c r="N91" s="61"/>
    </row>
    <row r="92" spans="1:14" ht="11.25">
      <c r="A92" s="59"/>
      <c r="B92" s="273"/>
      <c r="C92" s="277" t="s">
        <v>132</v>
      </c>
      <c r="D92" s="1307" t="s">
        <v>167</v>
      </c>
      <c r="E92" s="1308"/>
      <c r="F92" s="275"/>
      <c r="G92" s="217"/>
      <c r="H92" s="465"/>
      <c r="I92" s="1309"/>
      <c r="J92" s="1310"/>
      <c r="K92" s="1309"/>
      <c r="L92" s="1310"/>
      <c r="M92" s="169"/>
      <c r="N92" s="61"/>
    </row>
    <row r="93" spans="1:14" ht="11.25">
      <c r="A93" s="59"/>
      <c r="B93" s="273"/>
      <c r="C93" s="277" t="s">
        <v>168</v>
      </c>
      <c r="D93" s="1307" t="s">
        <v>169</v>
      </c>
      <c r="E93" s="1308"/>
      <c r="F93" s="275"/>
      <c r="G93" s="217"/>
      <c r="H93" s="465"/>
      <c r="I93" s="1309"/>
      <c r="J93" s="1310"/>
      <c r="K93" s="1309"/>
      <c r="L93" s="1310"/>
      <c r="M93" s="169"/>
      <c r="N93" s="61"/>
    </row>
    <row r="94" spans="1:14" ht="11.25">
      <c r="A94" s="59"/>
      <c r="B94" s="273"/>
      <c r="C94" s="283" t="s">
        <v>170</v>
      </c>
      <c r="D94" s="278" t="s">
        <v>171</v>
      </c>
      <c r="E94" s="279"/>
      <c r="F94" s="275"/>
      <c r="G94" s="217"/>
      <c r="H94" s="465"/>
      <c r="I94" s="1309"/>
      <c r="J94" s="1310"/>
      <c r="K94" s="1309"/>
      <c r="L94" s="1310"/>
      <c r="M94" s="169"/>
      <c r="N94" s="61"/>
    </row>
    <row r="95" spans="1:14" ht="11.25">
      <c r="A95" s="59"/>
      <c r="B95" s="273"/>
      <c r="C95" s="277" t="s">
        <v>172</v>
      </c>
      <c r="D95" s="278" t="s">
        <v>173</v>
      </c>
      <c r="E95" s="279"/>
      <c r="F95" s="275"/>
      <c r="G95" s="217"/>
      <c r="H95" s="332"/>
      <c r="I95" s="1309"/>
      <c r="J95" s="1310"/>
      <c r="K95" s="1309"/>
      <c r="L95" s="1310"/>
      <c r="M95" s="169"/>
      <c r="N95" s="61"/>
    </row>
    <row r="96" spans="1:14" ht="11.25">
      <c r="A96" s="59"/>
      <c r="B96" s="273">
        <v>27</v>
      </c>
      <c r="C96" s="274" t="s">
        <v>52</v>
      </c>
      <c r="D96" s="1321" t="s">
        <v>289</v>
      </c>
      <c r="E96" s="1322"/>
      <c r="F96" s="275"/>
      <c r="G96" s="217">
        <f>SUM(G97:G107)</f>
        <v>0</v>
      </c>
      <c r="H96" s="466">
        <f>SUM(H97:H107)</f>
        <v>0</v>
      </c>
      <c r="I96" s="1309">
        <f>SUM(I97:J107)</f>
        <v>0</v>
      </c>
      <c r="J96" s="1329"/>
      <c r="K96" s="1309">
        <f>SUM(K97:L107)</f>
        <v>0</v>
      </c>
      <c r="L96" s="1329"/>
      <c r="M96" s="169"/>
      <c r="N96" s="61"/>
    </row>
    <row r="97" spans="1:14" ht="11.25">
      <c r="A97" s="59"/>
      <c r="B97" s="273"/>
      <c r="C97" s="277" t="s">
        <v>174</v>
      </c>
      <c r="D97" s="1307" t="s">
        <v>175</v>
      </c>
      <c r="E97" s="1308"/>
      <c r="F97" s="275"/>
      <c r="G97" s="217"/>
      <c r="H97" s="465"/>
      <c r="I97" s="1309"/>
      <c r="J97" s="1310"/>
      <c r="K97" s="1309"/>
      <c r="L97" s="1310"/>
      <c r="M97" s="169"/>
      <c r="N97" s="61"/>
    </row>
    <row r="98" spans="1:14" ht="11.25">
      <c r="A98" s="59"/>
      <c r="B98" s="273"/>
      <c r="C98" s="277" t="s">
        <v>176</v>
      </c>
      <c r="D98" s="278" t="s">
        <v>177</v>
      </c>
      <c r="E98" s="279"/>
      <c r="F98" s="275"/>
      <c r="G98" s="217"/>
      <c r="H98" s="465"/>
      <c r="I98" s="1309"/>
      <c r="J98" s="1310"/>
      <c r="K98" s="1309"/>
      <c r="L98" s="1310"/>
      <c r="M98" s="169"/>
      <c r="N98" s="61"/>
    </row>
    <row r="99" spans="1:14" ht="11.25">
      <c r="A99" s="59"/>
      <c r="B99" s="273"/>
      <c r="C99" s="277" t="s">
        <v>178</v>
      </c>
      <c r="D99" s="278" t="s">
        <v>179</v>
      </c>
      <c r="E99" s="279"/>
      <c r="F99" s="275"/>
      <c r="G99" s="217"/>
      <c r="H99" s="465"/>
      <c r="I99" s="1309"/>
      <c r="J99" s="1310"/>
      <c r="K99" s="1309"/>
      <c r="L99" s="1310"/>
      <c r="M99" s="169"/>
      <c r="N99" s="61"/>
    </row>
    <row r="100" spans="1:14" ht="11.25">
      <c r="A100" s="59"/>
      <c r="B100" s="273"/>
      <c r="C100" s="277" t="s">
        <v>180</v>
      </c>
      <c r="D100" s="278" t="s">
        <v>181</v>
      </c>
      <c r="E100" s="279"/>
      <c r="F100" s="275"/>
      <c r="G100" s="217"/>
      <c r="H100" s="465"/>
      <c r="I100" s="1309"/>
      <c r="J100" s="1310"/>
      <c r="K100" s="1309"/>
      <c r="L100" s="1310"/>
      <c r="M100" s="169"/>
      <c r="N100" s="61"/>
    </row>
    <row r="101" spans="1:14" ht="11.25">
      <c r="A101" s="59"/>
      <c r="B101" s="273"/>
      <c r="C101" s="277" t="s">
        <v>182</v>
      </c>
      <c r="D101" s="278" t="s">
        <v>183</v>
      </c>
      <c r="E101" s="279"/>
      <c r="F101" s="275"/>
      <c r="G101" s="217"/>
      <c r="H101" s="332"/>
      <c r="I101" s="1309"/>
      <c r="J101" s="1310"/>
      <c r="K101" s="1309"/>
      <c r="L101" s="1310"/>
      <c r="M101" s="169"/>
      <c r="N101" s="61"/>
    </row>
    <row r="102" spans="1:14" ht="11.25">
      <c r="A102" s="59"/>
      <c r="B102" s="273"/>
      <c r="C102" s="277" t="s">
        <v>184</v>
      </c>
      <c r="D102" s="278" t="s">
        <v>185</v>
      </c>
      <c r="E102" s="279"/>
      <c r="F102" s="275"/>
      <c r="G102" s="217"/>
      <c r="H102" s="332"/>
      <c r="I102" s="1309" t="s">
        <v>290</v>
      </c>
      <c r="J102" s="1310"/>
      <c r="K102" s="1309"/>
      <c r="L102" s="1310"/>
      <c r="M102" s="169"/>
      <c r="N102" s="61"/>
    </row>
    <row r="103" spans="1:14" ht="11.25">
      <c r="A103" s="59"/>
      <c r="B103" s="273"/>
      <c r="C103" s="277" t="s">
        <v>186</v>
      </c>
      <c r="D103" s="278" t="s">
        <v>187</v>
      </c>
      <c r="E103" s="279" t="s">
        <v>290</v>
      </c>
      <c r="F103" s="275"/>
      <c r="G103" s="217"/>
      <c r="H103" s="332"/>
      <c r="I103" s="1309"/>
      <c r="J103" s="1310"/>
      <c r="K103" s="1309"/>
      <c r="L103" s="1310"/>
      <c r="M103" s="169"/>
      <c r="N103" s="61"/>
    </row>
    <row r="104" spans="1:14" ht="11.25">
      <c r="A104" s="59"/>
      <c r="B104" s="273"/>
      <c r="C104" s="277" t="s">
        <v>188</v>
      </c>
      <c r="D104" s="278" t="s">
        <v>189</v>
      </c>
      <c r="E104" s="279"/>
      <c r="F104" s="275"/>
      <c r="G104" s="217"/>
      <c r="H104" s="332"/>
      <c r="I104" s="1309"/>
      <c r="J104" s="1310"/>
      <c r="K104" s="1309"/>
      <c r="L104" s="1310"/>
      <c r="M104" s="169"/>
      <c r="N104" s="61"/>
    </row>
    <row r="105" spans="1:14" ht="11.25">
      <c r="A105" s="59"/>
      <c r="B105" s="273"/>
      <c r="C105" s="277" t="s">
        <v>190</v>
      </c>
      <c r="D105" s="278" t="s">
        <v>191</v>
      </c>
      <c r="E105" s="279"/>
      <c r="F105" s="275"/>
      <c r="G105" s="217"/>
      <c r="H105" s="332"/>
      <c r="I105" s="1309"/>
      <c r="J105" s="1310"/>
      <c r="K105" s="1309"/>
      <c r="L105" s="1310"/>
      <c r="M105" s="169"/>
      <c r="N105" s="61"/>
    </row>
    <row r="106" spans="1:14" ht="11.25">
      <c r="A106" s="59"/>
      <c r="B106" s="273"/>
      <c r="C106" s="277" t="s">
        <v>192</v>
      </c>
      <c r="D106" s="1307" t="s">
        <v>193</v>
      </c>
      <c r="E106" s="1308"/>
      <c r="F106" s="275"/>
      <c r="G106" s="217"/>
      <c r="H106" s="332"/>
      <c r="I106" s="1309"/>
      <c r="J106" s="1310"/>
      <c r="K106" s="1309"/>
      <c r="L106" s="1310"/>
      <c r="M106" s="169"/>
      <c r="N106" s="61"/>
    </row>
    <row r="107" spans="1:14" ht="11.25">
      <c r="A107" s="59"/>
      <c r="B107" s="273"/>
      <c r="C107" s="277" t="s">
        <v>194</v>
      </c>
      <c r="D107" s="278" t="s">
        <v>195</v>
      </c>
      <c r="E107" s="279"/>
      <c r="F107" s="275"/>
      <c r="G107" s="217"/>
      <c r="H107" s="332"/>
      <c r="I107" s="1309"/>
      <c r="J107" s="1310"/>
      <c r="K107" s="1309"/>
      <c r="L107" s="1310"/>
      <c r="M107" s="169"/>
      <c r="N107" s="61"/>
    </row>
    <row r="108" spans="1:14" ht="11.25">
      <c r="A108" s="59"/>
      <c r="B108" s="273">
        <v>28</v>
      </c>
      <c r="C108" s="274" t="s">
        <v>53</v>
      </c>
      <c r="D108" s="1321" t="s">
        <v>196</v>
      </c>
      <c r="E108" s="1322"/>
      <c r="F108" s="275"/>
      <c r="G108" s="217">
        <f>SUM(G109:G116)</f>
        <v>0</v>
      </c>
      <c r="H108" s="371">
        <f>SUM(H109:H116)</f>
        <v>0</v>
      </c>
      <c r="I108" s="1330">
        <f>I109+I110+I111+I113+I114+I115+I116</f>
        <v>1500</v>
      </c>
      <c r="J108" s="1478"/>
      <c r="K108" s="1330">
        <f>K109+K110+K111+K113+K114+K115+K116</f>
        <v>1500</v>
      </c>
      <c r="L108" s="1478"/>
      <c r="M108" s="169"/>
      <c r="N108" s="61"/>
    </row>
    <row r="109" spans="1:14" ht="11.25">
      <c r="A109" s="59"/>
      <c r="B109" s="273"/>
      <c r="C109" s="277" t="s">
        <v>133</v>
      </c>
      <c r="D109" s="1307" t="s">
        <v>139</v>
      </c>
      <c r="E109" s="1308"/>
      <c r="F109" s="275"/>
      <c r="G109" s="217"/>
      <c r="H109" s="332"/>
      <c r="I109" s="1309"/>
      <c r="J109" s="1310"/>
      <c r="K109" s="1309"/>
      <c r="L109" s="1310"/>
      <c r="M109" s="169"/>
      <c r="N109" s="61"/>
    </row>
    <row r="110" spans="1:14" ht="11.25">
      <c r="A110" s="59"/>
      <c r="B110" s="273"/>
      <c r="C110" s="277" t="s">
        <v>134</v>
      </c>
      <c r="D110" s="1307" t="s">
        <v>197</v>
      </c>
      <c r="E110" s="1308"/>
      <c r="F110" s="275"/>
      <c r="G110" s="217"/>
      <c r="H110" s="332">
        <v>0</v>
      </c>
      <c r="I110" s="1309">
        <v>1500</v>
      </c>
      <c r="J110" s="1310"/>
      <c r="K110" s="1309">
        <v>1500</v>
      </c>
      <c r="L110" s="1310"/>
      <c r="M110" s="169"/>
      <c r="N110" s="61"/>
    </row>
    <row r="111" spans="1:14" ht="11.25">
      <c r="A111" s="59"/>
      <c r="B111" s="273"/>
      <c r="C111" s="277" t="s">
        <v>135</v>
      </c>
      <c r="D111" s="1307" t="s">
        <v>140</v>
      </c>
      <c r="E111" s="1308"/>
      <c r="F111" s="275"/>
      <c r="G111" s="217"/>
      <c r="H111" s="332"/>
      <c r="I111" s="1309"/>
      <c r="J111" s="1310"/>
      <c r="K111" s="1309"/>
      <c r="L111" s="1310"/>
      <c r="M111" s="169"/>
      <c r="N111" s="61"/>
    </row>
    <row r="112" spans="1:14" ht="11.25">
      <c r="A112" s="59"/>
      <c r="B112" s="273"/>
      <c r="C112" s="277" t="s">
        <v>198</v>
      </c>
      <c r="D112" s="278" t="s">
        <v>199</v>
      </c>
      <c r="E112" s="279"/>
      <c r="F112" s="275"/>
      <c r="G112" s="217"/>
      <c r="H112" s="332"/>
      <c r="I112" s="1309"/>
      <c r="J112" s="1310"/>
      <c r="K112" s="1309"/>
      <c r="L112" s="1310"/>
      <c r="M112" s="169"/>
      <c r="N112" s="61"/>
    </row>
    <row r="113" spans="1:14" ht="11.25">
      <c r="A113" s="59"/>
      <c r="B113" s="273"/>
      <c r="C113" s="277" t="s">
        <v>200</v>
      </c>
      <c r="D113" s="1307" t="s">
        <v>141</v>
      </c>
      <c r="E113" s="1308"/>
      <c r="F113" s="275"/>
      <c r="G113" s="217"/>
      <c r="H113" s="332"/>
      <c r="I113" s="1309"/>
      <c r="J113" s="1310"/>
      <c r="K113" s="1309"/>
      <c r="L113" s="1310"/>
      <c r="M113" s="169"/>
      <c r="N113" s="61"/>
    </row>
    <row r="114" spans="1:14" ht="11.25">
      <c r="A114" s="59"/>
      <c r="B114" s="273"/>
      <c r="C114" s="277" t="s">
        <v>136</v>
      </c>
      <c r="D114" s="1307" t="s">
        <v>201</v>
      </c>
      <c r="E114" s="1308"/>
      <c r="F114" s="275"/>
      <c r="G114" s="217"/>
      <c r="H114" s="332"/>
      <c r="I114" s="1309"/>
      <c r="J114" s="1310"/>
      <c r="K114" s="1309"/>
      <c r="L114" s="1310"/>
      <c r="M114" s="169"/>
      <c r="N114" s="61"/>
    </row>
    <row r="115" spans="1:14" ht="11.25">
      <c r="A115" s="59"/>
      <c r="B115" s="273"/>
      <c r="C115" s="277" t="s">
        <v>137</v>
      </c>
      <c r="D115" s="1307" t="s">
        <v>202</v>
      </c>
      <c r="E115" s="1308"/>
      <c r="F115" s="275"/>
      <c r="G115" s="217"/>
      <c r="H115" s="332"/>
      <c r="I115" s="1309"/>
      <c r="J115" s="1310"/>
      <c r="K115" s="1309"/>
      <c r="L115" s="1310"/>
      <c r="M115" s="169"/>
      <c r="N115" s="61"/>
    </row>
    <row r="116" spans="1:14" ht="11.25">
      <c r="A116" s="59"/>
      <c r="B116" s="273"/>
      <c r="C116" s="277" t="s">
        <v>138</v>
      </c>
      <c r="D116" s="1307" t="s">
        <v>203</v>
      </c>
      <c r="E116" s="1308"/>
      <c r="F116" s="275"/>
      <c r="G116" s="217"/>
      <c r="H116" s="332"/>
      <c r="I116" s="1309"/>
      <c r="J116" s="1310"/>
      <c r="K116" s="1309"/>
      <c r="L116" s="1310"/>
      <c r="M116" s="169"/>
      <c r="N116" s="61"/>
    </row>
    <row r="117" spans="1:14" ht="11.25">
      <c r="A117" s="59"/>
      <c r="B117" s="273">
        <v>29</v>
      </c>
      <c r="C117" s="274" t="s">
        <v>54</v>
      </c>
      <c r="D117" s="1321" t="s">
        <v>142</v>
      </c>
      <c r="E117" s="1322"/>
      <c r="F117" s="275"/>
      <c r="G117" s="217">
        <f>SUM(G119:G125)</f>
        <v>0</v>
      </c>
      <c r="H117" s="371">
        <f>SUM(H118:H125)</f>
        <v>0</v>
      </c>
      <c r="I117" s="1309">
        <f>I119+I120+I121+I122+I123+I124+I125</f>
        <v>0</v>
      </c>
      <c r="J117" s="1329"/>
      <c r="K117" s="1309">
        <f>K119+K120+K121+K122+K123+K124+K125</f>
        <v>0</v>
      </c>
      <c r="L117" s="1329"/>
      <c r="M117" s="169"/>
      <c r="N117" s="61"/>
    </row>
    <row r="118" spans="1:14" ht="11.25">
      <c r="A118" s="59"/>
      <c r="B118" s="284"/>
      <c r="C118" s="277" t="s">
        <v>204</v>
      </c>
      <c r="D118" s="278" t="s">
        <v>205</v>
      </c>
      <c r="E118" s="279"/>
      <c r="F118" s="275"/>
      <c r="G118" s="217"/>
      <c r="H118" s="332"/>
      <c r="I118" s="1309"/>
      <c r="J118" s="1310"/>
      <c r="K118" s="1309"/>
      <c r="L118" s="1310"/>
      <c r="M118" s="169"/>
      <c r="N118" s="61"/>
    </row>
    <row r="119" spans="1:14" ht="11.25">
      <c r="A119" s="59"/>
      <c r="B119" s="273"/>
      <c r="C119" s="277" t="s">
        <v>206</v>
      </c>
      <c r="D119" s="1307" t="s">
        <v>143</v>
      </c>
      <c r="E119" s="1308"/>
      <c r="F119" s="275"/>
      <c r="G119" s="217"/>
      <c r="H119" s="332"/>
      <c r="I119" s="1309"/>
      <c r="J119" s="1310"/>
      <c r="K119" s="1309"/>
      <c r="L119" s="1310"/>
      <c r="M119" s="169"/>
      <c r="N119" s="61"/>
    </row>
    <row r="120" spans="1:14" ht="11.25">
      <c r="A120" s="59"/>
      <c r="B120" s="273"/>
      <c r="C120" s="277" t="s">
        <v>207</v>
      </c>
      <c r="D120" s="1307" t="s">
        <v>208</v>
      </c>
      <c r="E120" s="1308"/>
      <c r="F120" s="275"/>
      <c r="G120" s="217"/>
      <c r="H120" s="332"/>
      <c r="I120" s="1309"/>
      <c r="J120" s="1310"/>
      <c r="K120" s="1309"/>
      <c r="L120" s="1310"/>
      <c r="M120" s="169"/>
      <c r="N120" s="61"/>
    </row>
    <row r="121" spans="1:14" ht="11.25">
      <c r="A121" s="59"/>
      <c r="B121" s="273"/>
      <c r="C121" s="277" t="s">
        <v>209</v>
      </c>
      <c r="D121" s="1307" t="s">
        <v>144</v>
      </c>
      <c r="E121" s="1308"/>
      <c r="F121" s="275"/>
      <c r="G121" s="217"/>
      <c r="H121" s="332"/>
      <c r="I121" s="1309"/>
      <c r="J121" s="1310"/>
      <c r="K121" s="1309"/>
      <c r="L121" s="1310"/>
      <c r="M121" s="169"/>
      <c r="N121" s="61"/>
    </row>
    <row r="122" spans="1:14" ht="11.25">
      <c r="A122" s="59"/>
      <c r="B122" s="273"/>
      <c r="C122" s="277" t="s">
        <v>210</v>
      </c>
      <c r="D122" s="1307" t="s">
        <v>145</v>
      </c>
      <c r="E122" s="1308"/>
      <c r="F122" s="275"/>
      <c r="G122" s="217"/>
      <c r="H122" s="332"/>
      <c r="I122" s="1309"/>
      <c r="J122" s="1310"/>
      <c r="K122" s="1309"/>
      <c r="L122" s="1310"/>
      <c r="M122" s="169"/>
      <c r="N122" s="61"/>
    </row>
    <row r="123" spans="1:14" ht="11.25">
      <c r="A123" s="59"/>
      <c r="B123" s="273"/>
      <c r="C123" s="277" t="s">
        <v>211</v>
      </c>
      <c r="D123" s="1307" t="s">
        <v>146</v>
      </c>
      <c r="E123" s="1308"/>
      <c r="F123" s="275"/>
      <c r="G123" s="217"/>
      <c r="H123" s="332"/>
      <c r="I123" s="1309"/>
      <c r="J123" s="1310"/>
      <c r="K123" s="1309"/>
      <c r="L123" s="1310"/>
      <c r="M123" s="169"/>
      <c r="N123" s="61"/>
    </row>
    <row r="124" spans="1:14" ht="11.25">
      <c r="A124" s="59"/>
      <c r="B124" s="273"/>
      <c r="C124" s="277" t="s">
        <v>212</v>
      </c>
      <c r="D124" s="1307" t="s">
        <v>147</v>
      </c>
      <c r="E124" s="1308"/>
      <c r="F124" s="275"/>
      <c r="G124" s="217"/>
      <c r="H124" s="332"/>
      <c r="I124" s="1309"/>
      <c r="J124" s="1310"/>
      <c r="K124" s="1309"/>
      <c r="L124" s="1310"/>
      <c r="M124" s="169"/>
      <c r="N124" s="61"/>
    </row>
    <row r="125" spans="1:14" ht="11.25">
      <c r="A125" s="59"/>
      <c r="B125" s="273"/>
      <c r="C125" s="277" t="s">
        <v>213</v>
      </c>
      <c r="D125" s="114" t="s">
        <v>214</v>
      </c>
      <c r="E125" s="114"/>
      <c r="F125" s="289"/>
      <c r="G125" s="217"/>
      <c r="H125" s="332"/>
      <c r="I125" s="1309"/>
      <c r="J125" s="1310"/>
      <c r="K125" s="1309"/>
      <c r="L125" s="1310"/>
      <c r="M125" s="169"/>
      <c r="N125" s="61"/>
    </row>
    <row r="126" spans="1:14" ht="11.25">
      <c r="A126" s="59"/>
      <c r="B126" s="273"/>
      <c r="C126" s="468" t="s">
        <v>293</v>
      </c>
      <c r="D126" s="528" t="s">
        <v>294</v>
      </c>
      <c r="E126" s="114"/>
      <c r="F126" s="289"/>
      <c r="G126" s="217"/>
      <c r="H126" s="371">
        <f>SUM(H127:H127)</f>
        <v>0</v>
      </c>
      <c r="I126" s="281"/>
      <c r="J126" s="282"/>
      <c r="K126" s="281"/>
      <c r="L126" s="282"/>
      <c r="M126" s="169"/>
      <c r="N126" s="61"/>
    </row>
    <row r="127" spans="1:14" ht="11.25">
      <c r="A127" s="59"/>
      <c r="B127" s="273"/>
      <c r="C127" s="469" t="s">
        <v>295</v>
      </c>
      <c r="D127" s="529" t="s">
        <v>296</v>
      </c>
      <c r="E127" s="114"/>
      <c r="F127" s="289"/>
      <c r="G127" s="217"/>
      <c r="H127" s="332"/>
      <c r="I127" s="281"/>
      <c r="J127" s="282"/>
      <c r="K127" s="281"/>
      <c r="L127" s="282"/>
      <c r="M127" s="169"/>
      <c r="N127" s="61"/>
    </row>
    <row r="128" spans="1:14" ht="11.25">
      <c r="A128" s="59"/>
      <c r="B128" s="273">
        <v>30</v>
      </c>
      <c r="C128" s="274" t="s">
        <v>55</v>
      </c>
      <c r="D128" s="1321" t="s">
        <v>215</v>
      </c>
      <c r="E128" s="1322"/>
      <c r="F128" s="275"/>
      <c r="G128" s="217">
        <f>SUM(G129:G130)</f>
        <v>0</v>
      </c>
      <c r="H128" s="371">
        <f>SUM(H129:H130)</f>
        <v>0</v>
      </c>
      <c r="I128" s="1309">
        <f>I129+I130</f>
        <v>0</v>
      </c>
      <c r="J128" s="1329"/>
      <c r="K128" s="1309">
        <f>K129+K130</f>
        <v>0</v>
      </c>
      <c r="L128" s="1329"/>
      <c r="M128" s="169"/>
      <c r="N128" s="61"/>
    </row>
    <row r="129" spans="1:14" ht="11.25">
      <c r="A129" s="59"/>
      <c r="B129" s="273"/>
      <c r="C129" s="277" t="s">
        <v>148</v>
      </c>
      <c r="D129" s="1307" t="s">
        <v>216</v>
      </c>
      <c r="E129" s="1308"/>
      <c r="F129" s="275"/>
      <c r="G129" s="217"/>
      <c r="H129" s="332"/>
      <c r="I129" s="1309"/>
      <c r="J129" s="1310"/>
      <c r="K129" s="1309"/>
      <c r="L129" s="1310"/>
      <c r="M129" s="169"/>
      <c r="N129" s="61"/>
    </row>
    <row r="130" spans="1:14" ht="11.25">
      <c r="A130" s="59"/>
      <c r="B130" s="273"/>
      <c r="C130" s="277" t="s">
        <v>149</v>
      </c>
      <c r="D130" s="1307" t="s">
        <v>217</v>
      </c>
      <c r="E130" s="1308"/>
      <c r="F130" s="275"/>
      <c r="G130" s="217"/>
      <c r="H130" s="332"/>
      <c r="I130" s="1309"/>
      <c r="J130" s="1310"/>
      <c r="K130" s="1309"/>
      <c r="L130" s="1310"/>
      <c r="M130" s="169"/>
      <c r="N130" s="61"/>
    </row>
    <row r="131" spans="1:14" ht="11.25">
      <c r="A131" s="59"/>
      <c r="B131" s="273"/>
      <c r="C131" s="274" t="s">
        <v>219</v>
      </c>
      <c r="D131" s="1321" t="s">
        <v>218</v>
      </c>
      <c r="E131" s="1322"/>
      <c r="F131" s="287"/>
      <c r="G131" s="288"/>
      <c r="H131" s="371"/>
      <c r="I131" s="1330"/>
      <c r="J131" s="1326"/>
      <c r="K131" s="1330"/>
      <c r="L131" s="1326"/>
      <c r="M131" s="169"/>
      <c r="N131" s="61"/>
    </row>
    <row r="132" spans="1:14" ht="13.5" customHeight="1">
      <c r="A132" s="59"/>
      <c r="B132" s="273">
        <v>32</v>
      </c>
      <c r="C132" s="274" t="s">
        <v>56</v>
      </c>
      <c r="D132" s="1321" t="s">
        <v>150</v>
      </c>
      <c r="E132" s="1322"/>
      <c r="F132" s="275"/>
      <c r="G132" s="217">
        <f>SUM(G133:G137)</f>
        <v>0</v>
      </c>
      <c r="H132" s="371">
        <f>SUM(H133:H137)</f>
        <v>0</v>
      </c>
      <c r="I132" s="1309">
        <f>I133+I134+I135+I136+I137</f>
        <v>0</v>
      </c>
      <c r="J132" s="1329"/>
      <c r="K132" s="1309">
        <f>K133+K134+K135+K136+K137</f>
        <v>0</v>
      </c>
      <c r="L132" s="1329"/>
      <c r="M132" s="169"/>
      <c r="N132" s="61"/>
    </row>
    <row r="133" spans="1:14" ht="13.5" customHeight="1">
      <c r="A133" s="59"/>
      <c r="B133" s="273"/>
      <c r="C133" s="277" t="s">
        <v>151</v>
      </c>
      <c r="D133" s="1307" t="s">
        <v>153</v>
      </c>
      <c r="E133" s="1308"/>
      <c r="F133" s="275"/>
      <c r="G133" s="217"/>
      <c r="H133" s="332"/>
      <c r="I133" s="1309"/>
      <c r="J133" s="1310"/>
      <c r="K133" s="1309"/>
      <c r="L133" s="1310"/>
      <c r="M133" s="169"/>
      <c r="N133" s="61"/>
    </row>
    <row r="134" spans="1:14" ht="13.5" customHeight="1">
      <c r="A134" s="59"/>
      <c r="B134" s="273"/>
      <c r="C134" s="277" t="s">
        <v>220</v>
      </c>
      <c r="D134" s="1307" t="s">
        <v>221</v>
      </c>
      <c r="E134" s="1308"/>
      <c r="F134" s="275"/>
      <c r="G134" s="217"/>
      <c r="H134" s="332"/>
      <c r="I134" s="1309"/>
      <c r="J134" s="1310"/>
      <c r="K134" s="1309"/>
      <c r="L134" s="1310"/>
      <c r="M134" s="169"/>
      <c r="N134" s="61"/>
    </row>
    <row r="135" spans="1:14" ht="13.5" customHeight="1">
      <c r="A135" s="59"/>
      <c r="B135" s="273"/>
      <c r="C135" s="277" t="s">
        <v>222</v>
      </c>
      <c r="D135" s="1307" t="s">
        <v>223</v>
      </c>
      <c r="E135" s="1308"/>
      <c r="F135" s="275"/>
      <c r="G135" s="217"/>
      <c r="H135" s="332"/>
      <c r="I135" s="1309"/>
      <c r="J135" s="1310"/>
      <c r="K135" s="1309"/>
      <c r="L135" s="1310"/>
      <c r="M135" s="169"/>
      <c r="N135" s="61"/>
    </row>
    <row r="136" spans="1:14" ht="13.5" customHeight="1">
      <c r="A136" s="59"/>
      <c r="B136" s="273"/>
      <c r="C136" s="277" t="s">
        <v>224</v>
      </c>
      <c r="D136" s="1318" t="s">
        <v>225</v>
      </c>
      <c r="E136" s="1319"/>
      <c r="F136" s="289"/>
      <c r="G136" s="217"/>
      <c r="H136" s="332"/>
      <c r="I136" s="1309"/>
      <c r="J136" s="1310"/>
      <c r="K136" s="1309"/>
      <c r="L136" s="1310"/>
      <c r="M136" s="169"/>
      <c r="N136" s="61"/>
    </row>
    <row r="137" spans="1:14" ht="13.5" customHeight="1">
      <c r="A137" s="59"/>
      <c r="B137" s="273"/>
      <c r="C137" s="277" t="s">
        <v>226</v>
      </c>
      <c r="D137" s="1320" t="s">
        <v>227</v>
      </c>
      <c r="E137" s="1320"/>
      <c r="F137" s="289"/>
      <c r="G137" s="217"/>
      <c r="H137" s="471"/>
      <c r="I137" s="1305"/>
      <c r="J137" s="1305"/>
      <c r="K137" s="1311"/>
      <c r="L137" s="1310"/>
      <c r="M137" s="169"/>
      <c r="N137" s="61"/>
    </row>
    <row r="138" spans="1:14" s="286" customFormat="1" ht="13.5" customHeight="1">
      <c r="A138" s="291"/>
      <c r="B138" s="273"/>
      <c r="C138" s="274" t="s">
        <v>69</v>
      </c>
      <c r="D138" s="1321" t="s">
        <v>228</v>
      </c>
      <c r="E138" s="1322"/>
      <c r="F138" s="287"/>
      <c r="G138" s="292">
        <f>SUM(G139:G144)</f>
        <v>0</v>
      </c>
      <c r="H138" s="473">
        <f>SUM(H139:H144)</f>
        <v>0</v>
      </c>
      <c r="I138" s="1323">
        <f>SUM(I139:J144)</f>
        <v>0</v>
      </c>
      <c r="J138" s="1324"/>
      <c r="K138" s="1325">
        <f>SUM(K139:L144)</f>
        <v>0</v>
      </c>
      <c r="L138" s="1326"/>
      <c r="M138" s="294"/>
      <c r="N138" s="295"/>
    </row>
    <row r="139" spans="1:14" ht="13.5" customHeight="1">
      <c r="A139" s="59"/>
      <c r="B139" s="273"/>
      <c r="C139" s="277" t="s">
        <v>152</v>
      </c>
      <c r="D139" s="1307" t="s">
        <v>229</v>
      </c>
      <c r="E139" s="1308"/>
      <c r="F139" s="275"/>
      <c r="G139" s="296"/>
      <c r="H139" s="475"/>
      <c r="I139" s="1327"/>
      <c r="J139" s="1328"/>
      <c r="K139" s="1311"/>
      <c r="L139" s="1310"/>
      <c r="M139" s="169"/>
      <c r="N139" s="61"/>
    </row>
    <row r="140" spans="1:14" ht="13.5" customHeight="1">
      <c r="A140" s="59"/>
      <c r="B140" s="273"/>
      <c r="C140" s="277" t="s">
        <v>230</v>
      </c>
      <c r="D140" s="1307" t="s">
        <v>231</v>
      </c>
      <c r="E140" s="1308"/>
      <c r="F140" s="275"/>
      <c r="G140" s="217"/>
      <c r="H140" s="476"/>
      <c r="I140" s="1309"/>
      <c r="J140" s="1310"/>
      <c r="K140" s="1311"/>
      <c r="L140" s="1310"/>
      <c r="M140" s="169"/>
      <c r="N140" s="61"/>
    </row>
    <row r="141" spans="1:14" ht="13.5" customHeight="1">
      <c r="A141" s="59"/>
      <c r="B141" s="273"/>
      <c r="C141" s="277" t="s">
        <v>232</v>
      </c>
      <c r="D141" s="278" t="s">
        <v>233</v>
      </c>
      <c r="E141" s="279"/>
      <c r="F141" s="275"/>
      <c r="G141" s="217"/>
      <c r="H141" s="465"/>
      <c r="I141" s="1309"/>
      <c r="J141" s="1310"/>
      <c r="K141" s="1311"/>
      <c r="L141" s="1310"/>
      <c r="M141" s="169"/>
      <c r="N141" s="61"/>
    </row>
    <row r="142" spans="1:14" ht="13.5" customHeight="1">
      <c r="A142" s="59"/>
      <c r="B142" s="273"/>
      <c r="C142" s="277" t="s">
        <v>234</v>
      </c>
      <c r="D142" s="278" t="s">
        <v>235</v>
      </c>
      <c r="E142" s="279"/>
      <c r="F142" s="275"/>
      <c r="G142" s="217"/>
      <c r="H142" s="332"/>
      <c r="I142" s="1312"/>
      <c r="J142" s="1313"/>
      <c r="K142" s="1311"/>
      <c r="L142" s="1310"/>
      <c r="M142" s="169"/>
      <c r="N142" s="61"/>
    </row>
    <row r="143" spans="1:14" ht="13.5" customHeight="1">
      <c r="A143" s="59"/>
      <c r="B143" s="273"/>
      <c r="C143" s="285" t="s">
        <v>236</v>
      </c>
      <c r="D143" s="1304" t="s">
        <v>154</v>
      </c>
      <c r="E143" s="1304"/>
      <c r="F143" s="298"/>
      <c r="G143" s="299"/>
      <c r="H143" s="478"/>
      <c r="I143" s="1305"/>
      <c r="J143" s="1305"/>
      <c r="K143" s="1306"/>
      <c r="L143" s="1305"/>
      <c r="M143" s="60"/>
      <c r="N143" s="61"/>
    </row>
    <row r="144" spans="1:14" ht="13.5" customHeight="1">
      <c r="A144" s="59"/>
      <c r="B144" s="273"/>
      <c r="C144" s="234" t="s">
        <v>237</v>
      </c>
      <c r="D144" s="9" t="s">
        <v>238</v>
      </c>
      <c r="E144" s="300"/>
      <c r="F144" s="298"/>
      <c r="G144" s="299"/>
      <c r="H144" s="480"/>
      <c r="I144" s="1314"/>
      <c r="J144" s="1315"/>
      <c r="K144" s="1314"/>
      <c r="L144" s="1315"/>
      <c r="M144" s="60"/>
      <c r="N144" s="61"/>
    </row>
    <row r="145" spans="1:14" s="286" customFormat="1" ht="13.5" customHeight="1">
      <c r="A145" s="291"/>
      <c r="B145" s="302"/>
      <c r="C145" s="303" t="s">
        <v>70</v>
      </c>
      <c r="D145" s="304" t="s">
        <v>262</v>
      </c>
      <c r="E145" s="305"/>
      <c r="F145" s="287"/>
      <c r="G145" s="288">
        <f>SUM(G146:G148)</f>
        <v>0</v>
      </c>
      <c r="H145" s="481">
        <f>SUM(H146:H148)</f>
        <v>0</v>
      </c>
      <c r="I145" s="1316">
        <f>SUM(I146:J148)</f>
        <v>0</v>
      </c>
      <c r="J145" s="1317"/>
      <c r="K145" s="1316">
        <f>SUM(K146:L148)</f>
        <v>0</v>
      </c>
      <c r="L145" s="1317"/>
      <c r="M145" s="306"/>
      <c r="N145" s="295"/>
    </row>
    <row r="146" spans="1:14" ht="13.5" customHeight="1">
      <c r="A146" s="59"/>
      <c r="B146" s="302"/>
      <c r="C146" s="307" t="s">
        <v>239</v>
      </c>
      <c r="D146" s="308" t="s">
        <v>240</v>
      </c>
      <c r="E146" s="309"/>
      <c r="F146" s="275"/>
      <c r="G146" s="217"/>
      <c r="H146" s="465"/>
      <c r="I146" s="1300"/>
      <c r="J146" s="1301"/>
      <c r="K146" s="1300"/>
      <c r="L146" s="1301"/>
      <c r="M146" s="60"/>
      <c r="N146" s="61"/>
    </row>
    <row r="147" spans="1:14" ht="13.5" customHeight="1">
      <c r="A147" s="59"/>
      <c r="B147" s="302"/>
      <c r="C147" s="307" t="s">
        <v>241</v>
      </c>
      <c r="D147" s="308" t="s">
        <v>242</v>
      </c>
      <c r="E147" s="309"/>
      <c r="F147" s="275"/>
      <c r="G147" s="217"/>
      <c r="H147" s="465"/>
      <c r="I147" s="1300"/>
      <c r="J147" s="1301"/>
      <c r="K147" s="1300"/>
      <c r="L147" s="1301"/>
      <c r="M147" s="60"/>
      <c r="N147" s="61"/>
    </row>
    <row r="148" spans="1:14" ht="13.5" customHeight="1" thickBot="1">
      <c r="A148" s="59"/>
      <c r="B148" s="310"/>
      <c r="C148" s="311" t="s">
        <v>243</v>
      </c>
      <c r="D148" s="312" t="s">
        <v>244</v>
      </c>
      <c r="E148" s="300"/>
      <c r="F148" s="313"/>
      <c r="G148" s="211"/>
      <c r="H148" s="530"/>
      <c r="I148" s="1296"/>
      <c r="J148" s="1297"/>
      <c r="K148" s="1296"/>
      <c r="L148" s="1297"/>
      <c r="M148" s="60"/>
      <c r="N148" s="61"/>
    </row>
    <row r="149" spans="1:14" ht="12" thickBot="1">
      <c r="A149" s="59"/>
      <c r="B149" s="179">
        <v>33</v>
      </c>
      <c r="C149" s="315" t="s">
        <v>57</v>
      </c>
      <c r="D149" s="316" t="s">
        <v>58</v>
      </c>
      <c r="E149" s="223"/>
      <c r="F149" s="224"/>
      <c r="G149" s="205">
        <f>SUM(G150:G155)</f>
        <v>0</v>
      </c>
      <c r="H149" s="484">
        <f>SUM(H150:H155)</f>
        <v>0</v>
      </c>
      <c r="I149" s="1298">
        <f>SUM(I150:I155)</f>
        <v>0</v>
      </c>
      <c r="J149" s="1299"/>
      <c r="K149" s="1298">
        <f>SUM(K150:K155)</f>
        <v>0</v>
      </c>
      <c r="L149" s="1299"/>
      <c r="M149" s="60"/>
      <c r="N149" s="61"/>
    </row>
    <row r="150" spans="1:14" s="326" customFormat="1" ht="11.25">
      <c r="A150" s="62"/>
      <c r="B150" s="318">
        <v>34</v>
      </c>
      <c r="C150" s="319" t="s">
        <v>92</v>
      </c>
      <c r="D150" s="320" t="s">
        <v>122</v>
      </c>
      <c r="E150" s="321"/>
      <c r="F150" s="322"/>
      <c r="G150" s="323"/>
      <c r="H150" s="323"/>
      <c r="I150" s="1302"/>
      <c r="J150" s="1303"/>
      <c r="K150" s="1302"/>
      <c r="L150" s="1303"/>
      <c r="M150" s="324"/>
      <c r="N150" s="325"/>
    </row>
    <row r="151" spans="1:14" s="326" customFormat="1" ht="11.25">
      <c r="A151" s="62"/>
      <c r="B151" s="327">
        <v>35</v>
      </c>
      <c r="C151" s="328" t="s">
        <v>93</v>
      </c>
      <c r="D151" s="329" t="s">
        <v>97</v>
      </c>
      <c r="E151" s="330"/>
      <c r="F151" s="331"/>
      <c r="G151" s="332"/>
      <c r="H151" s="332"/>
      <c r="I151" s="1294"/>
      <c r="J151" s="1295"/>
      <c r="K151" s="1294"/>
      <c r="L151" s="1295"/>
      <c r="M151" s="324"/>
      <c r="N151" s="325"/>
    </row>
    <row r="152" spans="1:14" s="326" customFormat="1" ht="11.25">
      <c r="A152" s="62"/>
      <c r="B152" s="327">
        <v>36</v>
      </c>
      <c r="C152" s="328" t="s">
        <v>94</v>
      </c>
      <c r="D152" s="329" t="s">
        <v>98</v>
      </c>
      <c r="E152" s="330"/>
      <c r="F152" s="331"/>
      <c r="G152" s="332"/>
      <c r="H152" s="332"/>
      <c r="I152" s="1294"/>
      <c r="J152" s="1295"/>
      <c r="K152" s="1294"/>
      <c r="L152" s="1295"/>
      <c r="M152" s="324"/>
      <c r="N152" s="325"/>
    </row>
    <row r="153" spans="1:14" s="326" customFormat="1" ht="11.25">
      <c r="A153" s="62"/>
      <c r="B153" s="327">
        <v>37</v>
      </c>
      <c r="C153" s="328" t="s">
        <v>95</v>
      </c>
      <c r="D153" s="329" t="s">
        <v>96</v>
      </c>
      <c r="E153" s="330"/>
      <c r="F153" s="331"/>
      <c r="G153" s="332"/>
      <c r="H153" s="332"/>
      <c r="I153" s="1294"/>
      <c r="J153" s="1295"/>
      <c r="K153" s="1294"/>
      <c r="L153" s="1295"/>
      <c r="M153" s="324"/>
      <c r="N153" s="325"/>
    </row>
    <row r="154" spans="1:14" s="326" customFormat="1" ht="11.25">
      <c r="A154" s="62"/>
      <c r="B154" s="327"/>
      <c r="C154" s="333" t="s">
        <v>160</v>
      </c>
      <c r="D154" s="329" t="s">
        <v>161</v>
      </c>
      <c r="E154" s="330"/>
      <c r="F154" s="331"/>
      <c r="G154" s="332"/>
      <c r="H154" s="332"/>
      <c r="I154" s="1294"/>
      <c r="J154" s="1295"/>
      <c r="K154" s="1294"/>
      <c r="L154" s="1295"/>
      <c r="M154" s="324"/>
      <c r="N154" s="325"/>
    </row>
    <row r="155" spans="1:14" s="326" customFormat="1" ht="11.25">
      <c r="A155" s="62"/>
      <c r="B155" s="327"/>
      <c r="C155" s="333" t="s">
        <v>162</v>
      </c>
      <c r="D155" s="329" t="s">
        <v>163</v>
      </c>
      <c r="E155" s="330"/>
      <c r="F155" s="331"/>
      <c r="G155" s="332"/>
      <c r="H155" s="332"/>
      <c r="I155" s="1294"/>
      <c r="J155" s="1295"/>
      <c r="K155" s="1294"/>
      <c r="L155" s="1295"/>
      <c r="M155" s="324"/>
      <c r="N155" s="325"/>
    </row>
    <row r="156" spans="1:14" ht="11.25">
      <c r="A156" s="59"/>
      <c r="B156" s="334"/>
      <c r="C156" s="335"/>
      <c r="D156" s="336"/>
      <c r="E156" s="337"/>
      <c r="F156" s="338"/>
      <c r="G156" s="339"/>
      <c r="H156" s="485"/>
      <c r="I156" s="1290"/>
      <c r="J156" s="1291"/>
      <c r="K156" s="1290"/>
      <c r="L156" s="1291"/>
      <c r="M156" s="60"/>
      <c r="N156" s="61"/>
    </row>
    <row r="157" spans="1:13" ht="11.25">
      <c r="A157" s="11"/>
      <c r="B157" s="341">
        <v>38</v>
      </c>
      <c r="C157" s="342" t="s">
        <v>59</v>
      </c>
      <c r="D157" s="343" t="s">
        <v>60</v>
      </c>
      <c r="E157" s="344"/>
      <c r="F157" s="345"/>
      <c r="G157" s="346">
        <f>SUM(G158:G170)</f>
        <v>0</v>
      </c>
      <c r="H157" s="531">
        <f>SUM(H158:H170)</f>
        <v>0</v>
      </c>
      <c r="I157" s="1292">
        <f>SUM(I158:I170)</f>
        <v>0</v>
      </c>
      <c r="J157" s="1293"/>
      <c r="K157" s="1292">
        <f>SUM(K158:K170)</f>
        <v>0</v>
      </c>
      <c r="L157" s="1293"/>
      <c r="M157" s="12"/>
    </row>
    <row r="158" spans="1:13" ht="11.25">
      <c r="A158" s="11"/>
      <c r="B158" s="348">
        <v>39</v>
      </c>
      <c r="C158" s="349" t="s">
        <v>73</v>
      </c>
      <c r="D158" s="350" t="s">
        <v>71</v>
      </c>
      <c r="E158" s="351"/>
      <c r="F158" s="352"/>
      <c r="G158" s="353"/>
      <c r="H158" s="489"/>
      <c r="I158" s="1288"/>
      <c r="J158" s="1289"/>
      <c r="K158" s="1288"/>
      <c r="L158" s="1289"/>
      <c r="M158" s="12"/>
    </row>
    <row r="159" spans="1:13" ht="11.25">
      <c r="A159" s="11"/>
      <c r="B159" s="348">
        <v>40</v>
      </c>
      <c r="C159" s="349" t="s">
        <v>74</v>
      </c>
      <c r="D159" s="350" t="s">
        <v>72</v>
      </c>
      <c r="E159" s="351"/>
      <c r="F159" s="352"/>
      <c r="G159" s="353"/>
      <c r="H159" s="353"/>
      <c r="I159" s="1288"/>
      <c r="J159" s="1289"/>
      <c r="K159" s="1288"/>
      <c r="L159" s="1289"/>
      <c r="M159" s="12"/>
    </row>
    <row r="160" spans="1:13" ht="11.25">
      <c r="A160" s="11"/>
      <c r="B160" s="348">
        <v>41</v>
      </c>
      <c r="C160" s="349" t="s">
        <v>75</v>
      </c>
      <c r="D160" s="350" t="s">
        <v>77</v>
      </c>
      <c r="E160" s="351"/>
      <c r="F160" s="352"/>
      <c r="G160" s="353"/>
      <c r="H160" s="353"/>
      <c r="I160" s="1288"/>
      <c r="J160" s="1289"/>
      <c r="K160" s="1288"/>
      <c r="L160" s="1289"/>
      <c r="M160" s="12"/>
    </row>
    <row r="161" spans="1:13" ht="11.25">
      <c r="A161" s="11"/>
      <c r="B161" s="348">
        <v>42</v>
      </c>
      <c r="C161" s="349" t="s">
        <v>76</v>
      </c>
      <c r="D161" s="350" t="s">
        <v>78</v>
      </c>
      <c r="E161" s="351"/>
      <c r="F161" s="352"/>
      <c r="G161" s="353"/>
      <c r="H161" s="353"/>
      <c r="I161" s="1288"/>
      <c r="J161" s="1289"/>
      <c r="K161" s="1288"/>
      <c r="L161" s="1289"/>
      <c r="M161" s="12"/>
    </row>
    <row r="162" spans="1:13" ht="11.25">
      <c r="A162" s="11"/>
      <c r="B162" s="348">
        <v>43</v>
      </c>
      <c r="C162" s="349" t="s">
        <v>245</v>
      </c>
      <c r="D162" s="1282" t="s">
        <v>246</v>
      </c>
      <c r="E162" s="1283"/>
      <c r="F162" s="352"/>
      <c r="G162" s="353"/>
      <c r="H162" s="353"/>
      <c r="I162" s="1288"/>
      <c r="J162" s="1289"/>
      <c r="K162" s="1278"/>
      <c r="L162" s="1279"/>
      <c r="M162" s="12"/>
    </row>
    <row r="163" spans="1:13" ht="11.25">
      <c r="A163" s="11"/>
      <c r="B163" s="348">
        <v>44</v>
      </c>
      <c r="C163" s="349" t="s">
        <v>247</v>
      </c>
      <c r="D163" s="1282" t="s">
        <v>248</v>
      </c>
      <c r="E163" s="1283"/>
      <c r="F163" s="352"/>
      <c r="G163" s="353"/>
      <c r="H163" s="353"/>
      <c r="I163" s="1288"/>
      <c r="J163" s="1289"/>
      <c r="K163" s="1278"/>
      <c r="L163" s="1279"/>
      <c r="M163" s="12"/>
    </row>
    <row r="164" spans="1:13" ht="11.25">
      <c r="A164" s="11"/>
      <c r="B164" s="348">
        <v>45</v>
      </c>
      <c r="C164" s="349" t="s">
        <v>249</v>
      </c>
      <c r="D164" s="1282" t="s">
        <v>250</v>
      </c>
      <c r="E164" s="1283"/>
      <c r="F164" s="352"/>
      <c r="G164" s="353"/>
      <c r="H164" s="353"/>
      <c r="I164" s="1288"/>
      <c r="J164" s="1289"/>
      <c r="K164" s="1278"/>
      <c r="L164" s="1279"/>
      <c r="M164" s="12"/>
    </row>
    <row r="165" spans="1:13" ht="11.25">
      <c r="A165" s="11"/>
      <c r="B165" s="348">
        <v>46</v>
      </c>
      <c r="C165" s="349" t="s">
        <v>251</v>
      </c>
      <c r="D165" s="1282" t="s">
        <v>252</v>
      </c>
      <c r="E165" s="1283"/>
      <c r="F165" s="352"/>
      <c r="G165" s="353"/>
      <c r="H165" s="353"/>
      <c r="I165" s="1288"/>
      <c r="J165" s="1289"/>
      <c r="K165" s="1278"/>
      <c r="L165" s="1279"/>
      <c r="M165" s="12"/>
    </row>
    <row r="166" spans="1:13" ht="11.25">
      <c r="A166" s="11"/>
      <c r="B166" s="348">
        <v>47</v>
      </c>
      <c r="C166" s="349" t="s">
        <v>253</v>
      </c>
      <c r="D166" s="1282" t="s">
        <v>254</v>
      </c>
      <c r="E166" s="1283"/>
      <c r="F166" s="352"/>
      <c r="G166" s="353"/>
      <c r="H166" s="353"/>
      <c r="I166" s="1288"/>
      <c r="J166" s="1289"/>
      <c r="K166" s="1278"/>
      <c r="L166" s="1279"/>
      <c r="M166" s="12"/>
    </row>
    <row r="167" spans="1:13" ht="11.25">
      <c r="A167" s="11"/>
      <c r="B167" s="348">
        <v>48</v>
      </c>
      <c r="C167" s="349" t="s">
        <v>255</v>
      </c>
      <c r="D167" s="1282" t="s">
        <v>256</v>
      </c>
      <c r="E167" s="1283"/>
      <c r="F167" s="352"/>
      <c r="G167" s="353"/>
      <c r="H167" s="353"/>
      <c r="I167" s="1288"/>
      <c r="J167" s="1289"/>
      <c r="K167" s="1278"/>
      <c r="L167" s="1279"/>
      <c r="M167" s="12"/>
    </row>
    <row r="168" spans="1:13" ht="11.25">
      <c r="A168" s="11"/>
      <c r="B168" s="348">
        <v>49</v>
      </c>
      <c r="C168" s="349" t="s">
        <v>257</v>
      </c>
      <c r="D168" s="1282" t="s">
        <v>258</v>
      </c>
      <c r="E168" s="1283"/>
      <c r="F168" s="352"/>
      <c r="G168" s="353"/>
      <c r="H168" s="353"/>
      <c r="I168" s="1288"/>
      <c r="J168" s="1289"/>
      <c r="K168" s="1278"/>
      <c r="L168" s="1279"/>
      <c r="M168" s="12"/>
    </row>
    <row r="169" spans="1:13" ht="11.25">
      <c r="A169" s="11"/>
      <c r="B169" s="348">
        <v>50</v>
      </c>
      <c r="C169" s="349" t="s">
        <v>259</v>
      </c>
      <c r="D169" s="1282" t="s">
        <v>260</v>
      </c>
      <c r="E169" s="1283"/>
      <c r="F169" s="352"/>
      <c r="G169" s="353"/>
      <c r="H169" s="353"/>
      <c r="I169" s="1278"/>
      <c r="J169" s="1279"/>
      <c r="K169" s="1278"/>
      <c r="L169" s="1279"/>
      <c r="M169" s="12"/>
    </row>
    <row r="170" spans="1:13" ht="11.25">
      <c r="A170" s="11"/>
      <c r="B170" s="356">
        <v>51</v>
      </c>
      <c r="C170" s="349" t="s">
        <v>263</v>
      </c>
      <c r="D170" s="1286" t="s">
        <v>261</v>
      </c>
      <c r="E170" s="1287"/>
      <c r="F170" s="352"/>
      <c r="G170" s="353"/>
      <c r="H170" s="353"/>
      <c r="I170" s="1288"/>
      <c r="J170" s="1289"/>
      <c r="K170" s="1278"/>
      <c r="L170" s="1279"/>
      <c r="M170" s="12"/>
    </row>
    <row r="171" spans="1:13" ht="11.25">
      <c r="A171" s="11"/>
      <c r="B171" s="357"/>
      <c r="C171" s="358"/>
      <c r="D171" s="359"/>
      <c r="E171" s="360"/>
      <c r="F171" s="361"/>
      <c r="G171" s="362"/>
      <c r="H171" s="362"/>
      <c r="I171" s="1280"/>
      <c r="J171" s="1281"/>
      <c r="K171" s="1280"/>
      <c r="L171" s="1281"/>
      <c r="M171" s="12"/>
    </row>
    <row r="172" spans="1:14" ht="13.5" customHeight="1">
      <c r="A172" s="59"/>
      <c r="B172" s="364">
        <v>52</v>
      </c>
      <c r="C172" s="365" t="s">
        <v>61</v>
      </c>
      <c r="D172" s="1284" t="s">
        <v>88</v>
      </c>
      <c r="E172" s="1285"/>
      <c r="F172" s="366"/>
      <c r="G172" s="288">
        <f>SUM(G173:G193)</f>
        <v>0</v>
      </c>
      <c r="H172" s="288">
        <f>SUM(H173:H193)</f>
        <v>0</v>
      </c>
      <c r="I172" s="1459">
        <f>SUM(I173:I193)</f>
        <v>0</v>
      </c>
      <c r="J172" s="1460"/>
      <c r="K172" s="1459">
        <f>SUM(K173:K193)</f>
        <v>0</v>
      </c>
      <c r="L172" s="1460"/>
      <c r="M172" s="60"/>
      <c r="N172" s="61"/>
    </row>
    <row r="173" spans="1:14" s="326" customFormat="1" ht="13.5" customHeight="1">
      <c r="A173" s="62"/>
      <c r="B173" s="368">
        <v>53</v>
      </c>
      <c r="C173" s="328" t="s">
        <v>61</v>
      </c>
      <c r="D173" s="1273" t="s">
        <v>112</v>
      </c>
      <c r="E173" s="1249"/>
      <c r="F173" s="370"/>
      <c r="G173" s="371"/>
      <c r="H173" s="332"/>
      <c r="I173" s="1461"/>
      <c r="J173" s="1462"/>
      <c r="K173" s="1276"/>
      <c r="L173" s="1277"/>
      <c r="M173" s="324"/>
      <c r="N173" s="325"/>
    </row>
    <row r="174" spans="1:14" s="326" customFormat="1" ht="13.5" customHeight="1">
      <c r="A174" s="62"/>
      <c r="B174" s="368">
        <v>54</v>
      </c>
      <c r="C174" s="328" t="s">
        <v>99</v>
      </c>
      <c r="D174" s="1273" t="s">
        <v>113</v>
      </c>
      <c r="E174" s="1249"/>
      <c r="F174" s="370"/>
      <c r="G174" s="371"/>
      <c r="H174" s="332"/>
      <c r="I174" s="1461"/>
      <c r="J174" s="1462"/>
      <c r="K174" s="1276"/>
      <c r="L174" s="1277"/>
      <c r="M174" s="324"/>
      <c r="N174" s="325"/>
    </row>
    <row r="175" spans="1:14" s="326" customFormat="1" ht="13.5" customHeight="1">
      <c r="A175" s="62"/>
      <c r="B175" s="368">
        <v>55</v>
      </c>
      <c r="C175" s="328" t="s">
        <v>100</v>
      </c>
      <c r="D175" s="1273" t="s">
        <v>302</v>
      </c>
      <c r="E175" s="1249"/>
      <c r="F175" s="370"/>
      <c r="G175" s="371"/>
      <c r="H175" s="332"/>
      <c r="I175" s="1461"/>
      <c r="J175" s="1462"/>
      <c r="K175" s="1276"/>
      <c r="L175" s="1277"/>
      <c r="M175" s="324"/>
      <c r="N175" s="325"/>
    </row>
    <row r="176" spans="1:14" s="326" customFormat="1" ht="13.5" customHeight="1">
      <c r="A176" s="62"/>
      <c r="B176" s="368">
        <v>56</v>
      </c>
      <c r="C176" s="328" t="s">
        <v>121</v>
      </c>
      <c r="D176" s="1249" t="s">
        <v>264</v>
      </c>
      <c r="E176" s="1250"/>
      <c r="F176" s="370"/>
      <c r="G176" s="371"/>
      <c r="H176" s="371"/>
      <c r="I176" s="1463"/>
      <c r="J176" s="1464"/>
      <c r="K176" s="1253"/>
      <c r="L176" s="1254"/>
      <c r="M176" s="324"/>
      <c r="N176" s="325"/>
    </row>
    <row r="177" spans="1:14" s="326" customFormat="1" ht="13.5" customHeight="1">
      <c r="A177" s="62"/>
      <c r="B177" s="368">
        <v>57</v>
      </c>
      <c r="C177" s="328" t="s">
        <v>265</v>
      </c>
      <c r="D177" s="369" t="s">
        <v>266</v>
      </c>
      <c r="E177" s="373"/>
      <c r="F177" s="370"/>
      <c r="G177" s="371"/>
      <c r="H177" s="332"/>
      <c r="I177" s="1463"/>
      <c r="J177" s="1464"/>
      <c r="K177" s="1253"/>
      <c r="L177" s="1254"/>
      <c r="M177" s="324"/>
      <c r="N177" s="325"/>
    </row>
    <row r="178" spans="1:14" s="326" customFormat="1" ht="13.5" customHeight="1">
      <c r="A178" s="62"/>
      <c r="B178" s="368">
        <v>58</v>
      </c>
      <c r="C178" s="328" t="s">
        <v>267</v>
      </c>
      <c r="D178" s="369" t="s">
        <v>268</v>
      </c>
      <c r="E178" s="373"/>
      <c r="F178" s="370"/>
      <c r="G178" s="371"/>
      <c r="H178" s="332"/>
      <c r="I178" s="1463"/>
      <c r="J178" s="1464"/>
      <c r="K178" s="1253"/>
      <c r="L178" s="1254"/>
      <c r="M178" s="324"/>
      <c r="N178" s="325"/>
    </row>
    <row r="179" spans="1:14" s="326" customFormat="1" ht="13.5" customHeight="1">
      <c r="A179" s="62"/>
      <c r="B179" s="368">
        <v>59</v>
      </c>
      <c r="C179" s="328" t="s">
        <v>102</v>
      </c>
      <c r="D179" s="1249" t="s">
        <v>269</v>
      </c>
      <c r="E179" s="1250"/>
      <c r="F179" s="370"/>
      <c r="G179" s="371"/>
      <c r="H179" s="332"/>
      <c r="I179" s="1463"/>
      <c r="J179" s="1464"/>
      <c r="K179" s="1253"/>
      <c r="L179" s="1254"/>
      <c r="M179" s="324"/>
      <c r="N179" s="325"/>
    </row>
    <row r="180" spans="1:14" s="326" customFormat="1" ht="13.5" customHeight="1">
      <c r="A180" s="62"/>
      <c r="B180" s="368">
        <v>60</v>
      </c>
      <c r="C180" s="328" t="s">
        <v>101</v>
      </c>
      <c r="D180" s="1249" t="s">
        <v>115</v>
      </c>
      <c r="E180" s="1250"/>
      <c r="F180" s="370"/>
      <c r="G180" s="371"/>
      <c r="H180" s="332"/>
      <c r="I180" s="1463"/>
      <c r="J180" s="1464"/>
      <c r="K180" s="1253"/>
      <c r="L180" s="1254"/>
      <c r="M180" s="324"/>
      <c r="N180" s="325"/>
    </row>
    <row r="181" spans="1:14" s="326" customFormat="1" ht="13.5" customHeight="1">
      <c r="A181" s="62"/>
      <c r="B181" s="368">
        <v>61</v>
      </c>
      <c r="C181" s="328" t="s">
        <v>103</v>
      </c>
      <c r="D181" s="1249" t="s">
        <v>116</v>
      </c>
      <c r="E181" s="1250"/>
      <c r="F181" s="370"/>
      <c r="G181" s="371"/>
      <c r="H181" s="332"/>
      <c r="I181" s="1463"/>
      <c r="J181" s="1464"/>
      <c r="K181" s="1253"/>
      <c r="L181" s="1254"/>
      <c r="M181" s="324"/>
      <c r="N181" s="325"/>
    </row>
    <row r="182" spans="1:14" s="326" customFormat="1" ht="13.5" customHeight="1">
      <c r="A182" s="62"/>
      <c r="B182" s="368">
        <v>62</v>
      </c>
      <c r="C182" s="328" t="s">
        <v>104</v>
      </c>
      <c r="D182" s="1249" t="s">
        <v>117</v>
      </c>
      <c r="E182" s="1250"/>
      <c r="F182" s="370"/>
      <c r="G182" s="371"/>
      <c r="H182" s="332"/>
      <c r="I182" s="1463"/>
      <c r="J182" s="1464"/>
      <c r="K182" s="1253"/>
      <c r="L182" s="1254"/>
      <c r="M182" s="324"/>
      <c r="N182" s="325"/>
    </row>
    <row r="183" spans="1:14" s="326" customFormat="1" ht="13.5" customHeight="1">
      <c r="A183" s="62"/>
      <c r="B183" s="368">
        <v>63</v>
      </c>
      <c r="C183" s="328" t="s">
        <v>105</v>
      </c>
      <c r="D183" s="1249" t="s">
        <v>118</v>
      </c>
      <c r="E183" s="1250"/>
      <c r="F183" s="370"/>
      <c r="G183" s="371"/>
      <c r="H183" s="332"/>
      <c r="I183" s="1463"/>
      <c r="J183" s="1464"/>
      <c r="K183" s="1253"/>
      <c r="L183" s="1254"/>
      <c r="M183" s="324"/>
      <c r="N183" s="325"/>
    </row>
    <row r="184" spans="1:14" s="326" customFormat="1" ht="13.5" customHeight="1">
      <c r="A184" s="62"/>
      <c r="B184" s="368">
        <v>64</v>
      </c>
      <c r="C184" s="328" t="s">
        <v>270</v>
      </c>
      <c r="D184" s="1249" t="s">
        <v>271</v>
      </c>
      <c r="E184" s="1270"/>
      <c r="F184" s="370"/>
      <c r="G184" s="371"/>
      <c r="H184" s="332"/>
      <c r="I184" s="1463"/>
      <c r="J184" s="1464"/>
      <c r="K184" s="1253"/>
      <c r="L184" s="1254"/>
      <c r="M184" s="324"/>
      <c r="N184" s="325"/>
    </row>
    <row r="185" spans="1:14" s="326" customFormat="1" ht="13.5" customHeight="1">
      <c r="A185" s="62"/>
      <c r="B185" s="368">
        <v>65</v>
      </c>
      <c r="C185" s="328" t="s">
        <v>272</v>
      </c>
      <c r="D185" s="1249" t="s">
        <v>273</v>
      </c>
      <c r="E185" s="1270"/>
      <c r="F185" s="370"/>
      <c r="G185" s="371"/>
      <c r="H185" s="371"/>
      <c r="I185" s="1463"/>
      <c r="J185" s="1464"/>
      <c r="K185" s="1253"/>
      <c r="L185" s="1254"/>
      <c r="M185" s="324"/>
      <c r="N185" s="325"/>
    </row>
    <row r="186" spans="1:14" s="326" customFormat="1" ht="13.5" customHeight="1">
      <c r="A186" s="62"/>
      <c r="B186" s="368">
        <v>66</v>
      </c>
      <c r="C186" s="328" t="s">
        <v>106</v>
      </c>
      <c r="D186" s="1249" t="s">
        <v>119</v>
      </c>
      <c r="E186" s="1250"/>
      <c r="F186" s="370"/>
      <c r="G186" s="371"/>
      <c r="H186" s="371"/>
      <c r="I186" s="1463"/>
      <c r="J186" s="1464"/>
      <c r="K186" s="1253"/>
      <c r="L186" s="1254"/>
      <c r="M186" s="324"/>
      <c r="N186" s="325"/>
    </row>
    <row r="187" spans="1:14" s="326" customFormat="1" ht="13.5" customHeight="1">
      <c r="A187" s="62"/>
      <c r="B187" s="368">
        <v>67</v>
      </c>
      <c r="C187" s="328" t="s">
        <v>107</v>
      </c>
      <c r="D187" s="1249" t="s">
        <v>274</v>
      </c>
      <c r="E187" s="1250"/>
      <c r="F187" s="370"/>
      <c r="G187" s="371"/>
      <c r="H187" s="332"/>
      <c r="I187" s="1463"/>
      <c r="J187" s="1464"/>
      <c r="K187" s="1253"/>
      <c r="L187" s="1254"/>
      <c r="M187" s="324"/>
      <c r="N187" s="325"/>
    </row>
    <row r="188" spans="1:14" s="326" customFormat="1" ht="13.5" customHeight="1">
      <c r="A188" s="62"/>
      <c r="B188" s="374">
        <v>68</v>
      </c>
      <c r="C188" s="328" t="s">
        <v>108</v>
      </c>
      <c r="D188" s="1249" t="s">
        <v>303</v>
      </c>
      <c r="E188" s="1250"/>
      <c r="F188" s="370"/>
      <c r="G188" s="371"/>
      <c r="H188" s="332"/>
      <c r="I188" s="1463"/>
      <c r="J188" s="1464"/>
      <c r="K188" s="1253"/>
      <c r="L188" s="1254"/>
      <c r="M188" s="324"/>
      <c r="N188" s="325"/>
    </row>
    <row r="189" spans="1:14" s="326" customFormat="1" ht="13.5" customHeight="1">
      <c r="A189" s="62"/>
      <c r="B189" s="374">
        <v>69</v>
      </c>
      <c r="C189" s="328" t="s">
        <v>109</v>
      </c>
      <c r="D189" s="1249" t="s">
        <v>120</v>
      </c>
      <c r="E189" s="1250"/>
      <c r="F189" s="370"/>
      <c r="G189" s="371"/>
      <c r="H189" s="371"/>
      <c r="I189" s="1463"/>
      <c r="J189" s="1464"/>
      <c r="K189" s="1253"/>
      <c r="L189" s="1254"/>
      <c r="M189" s="324"/>
      <c r="N189" s="325"/>
    </row>
    <row r="190" spans="1:14" s="326" customFormat="1" ht="13.5" customHeight="1">
      <c r="A190" s="62"/>
      <c r="B190" s="374">
        <v>70</v>
      </c>
      <c r="C190" s="328" t="s">
        <v>110</v>
      </c>
      <c r="D190" s="1249" t="s">
        <v>276</v>
      </c>
      <c r="E190" s="1270"/>
      <c r="F190" s="370"/>
      <c r="G190" s="371"/>
      <c r="H190" s="371"/>
      <c r="I190" s="1463"/>
      <c r="J190" s="1464"/>
      <c r="K190" s="1253"/>
      <c r="L190" s="1254"/>
      <c r="M190" s="324"/>
      <c r="N190" s="325"/>
    </row>
    <row r="191" spans="1:14" s="326" customFormat="1" ht="13.5" customHeight="1">
      <c r="A191" s="62"/>
      <c r="B191" s="374">
        <v>71</v>
      </c>
      <c r="C191" s="328" t="s">
        <v>111</v>
      </c>
      <c r="D191" s="1249" t="s">
        <v>277</v>
      </c>
      <c r="E191" s="1270"/>
      <c r="F191" s="370"/>
      <c r="G191" s="371"/>
      <c r="H191" s="371"/>
      <c r="I191" s="1463"/>
      <c r="J191" s="1464"/>
      <c r="K191" s="1253"/>
      <c r="L191" s="1254"/>
      <c r="M191" s="324"/>
      <c r="N191" s="325"/>
    </row>
    <row r="192" spans="1:14" s="326" customFormat="1" ht="13.5" customHeight="1">
      <c r="A192" s="62"/>
      <c r="B192" s="374">
        <v>72</v>
      </c>
      <c r="C192" s="328" t="s">
        <v>278</v>
      </c>
      <c r="D192" s="1249" t="s">
        <v>279</v>
      </c>
      <c r="E192" s="1250"/>
      <c r="F192" s="370"/>
      <c r="G192" s="371"/>
      <c r="H192" s="371"/>
      <c r="I192" s="1463"/>
      <c r="J192" s="1464"/>
      <c r="K192" s="1253"/>
      <c r="L192" s="1254"/>
      <c r="M192" s="324"/>
      <c r="N192" s="325"/>
    </row>
    <row r="193" spans="1:14" s="326" customFormat="1" ht="13.5" customHeight="1" thickBot="1">
      <c r="A193" s="62"/>
      <c r="B193" s="374">
        <v>73</v>
      </c>
      <c r="C193" s="328" t="s">
        <v>286</v>
      </c>
      <c r="D193" s="1249" t="s">
        <v>280</v>
      </c>
      <c r="E193" s="1250"/>
      <c r="F193" s="375"/>
      <c r="G193" s="376"/>
      <c r="H193" s="376"/>
      <c r="I193" s="1465"/>
      <c r="J193" s="1466"/>
      <c r="K193" s="1257"/>
      <c r="L193" s="1258"/>
      <c r="M193" s="324"/>
      <c r="N193" s="325"/>
    </row>
    <row r="194" spans="1:14" ht="11.25">
      <c r="A194" s="3"/>
      <c r="B194" s="1259" t="s">
        <v>80</v>
      </c>
      <c r="C194" s="1259"/>
      <c r="D194" s="1259"/>
      <c r="E194" s="1259"/>
      <c r="F194" s="1259"/>
      <c r="G194" s="1259"/>
      <c r="H194" s="1259"/>
      <c r="I194" s="1259"/>
      <c r="J194" s="1259"/>
      <c r="K194" s="1259"/>
      <c r="L194" s="1259"/>
      <c r="M194" s="1260"/>
      <c r="N194" s="4"/>
    </row>
    <row r="195" spans="1:14" ht="11.25">
      <c r="A195" s="5"/>
      <c r="B195" s="1259" t="s">
        <v>79</v>
      </c>
      <c r="C195" s="1259"/>
      <c r="D195" s="1259"/>
      <c r="E195" s="1259"/>
      <c r="F195" s="1259"/>
      <c r="G195" s="1259"/>
      <c r="H195" s="1259"/>
      <c r="I195" s="1259"/>
      <c r="J195" s="1259"/>
      <c r="K195" s="1259"/>
      <c r="L195" s="1259"/>
      <c r="M195" s="1261"/>
      <c r="N195" s="4"/>
    </row>
    <row r="196" spans="1:14" ht="11.25">
      <c r="A196" s="5"/>
      <c r="B196" s="1259" t="s">
        <v>62</v>
      </c>
      <c r="C196" s="1259"/>
      <c r="D196" s="1259"/>
      <c r="E196" s="1259"/>
      <c r="F196" s="1259"/>
      <c r="G196" s="1259"/>
      <c r="H196" s="1259"/>
      <c r="I196" s="1259"/>
      <c r="J196" s="1259"/>
      <c r="K196" s="1259"/>
      <c r="L196" s="1259"/>
      <c r="M196" s="1261"/>
      <c r="N196" s="4"/>
    </row>
    <row r="197" spans="1:13" ht="12" thickBot="1">
      <c r="A197" s="11"/>
      <c r="B197" s="378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12"/>
    </row>
    <row r="198" spans="1:13" ht="12" thickBot="1">
      <c r="A198" s="11"/>
      <c r="B198" s="1262" t="s">
        <v>91</v>
      </c>
      <c r="C198" s="1263"/>
      <c r="D198" s="1268" t="s">
        <v>63</v>
      </c>
      <c r="E198" s="1269"/>
      <c r="F198" s="13" t="s">
        <v>64</v>
      </c>
      <c r="G198" s="1262" t="s">
        <v>65</v>
      </c>
      <c r="H198" s="1263"/>
      <c r="I198" s="13" t="s">
        <v>64</v>
      </c>
      <c r="J198" s="7" t="s">
        <v>66</v>
      </c>
      <c r="K198" s="1268" t="s">
        <v>67</v>
      </c>
      <c r="L198" s="1269"/>
      <c r="M198" s="12"/>
    </row>
    <row r="199" spans="1:13" ht="11.25">
      <c r="A199" s="11"/>
      <c r="B199" s="1264"/>
      <c r="C199" s="1265"/>
      <c r="D199" s="1" t="s">
        <v>411</v>
      </c>
      <c r="E199" s="2"/>
      <c r="F199" s="166" t="s">
        <v>341</v>
      </c>
      <c r="G199" s="1264"/>
      <c r="H199" s="1265"/>
      <c r="I199" s="166" t="s">
        <v>386</v>
      </c>
      <c r="J199" s="1"/>
      <c r="K199" s="1"/>
      <c r="L199" s="2"/>
      <c r="M199" s="12"/>
    </row>
    <row r="200" spans="1:13" ht="12" thickBot="1">
      <c r="A200" s="11"/>
      <c r="B200" s="1266"/>
      <c r="C200" s="1267"/>
      <c r="D200" s="170"/>
      <c r="E200" s="20"/>
      <c r="F200" s="379"/>
      <c r="G200" s="1266"/>
      <c r="H200" s="1267"/>
      <c r="I200" s="379"/>
      <c r="J200" s="170"/>
      <c r="K200" s="170"/>
      <c r="L200" s="20"/>
      <c r="M200" s="12"/>
    </row>
    <row r="201" spans="1:13" ht="12" thickBot="1">
      <c r="A201" s="170"/>
      <c r="B201" s="380"/>
      <c r="C201" s="171"/>
      <c r="D201" s="171"/>
      <c r="E201" s="171"/>
      <c r="F201" s="171"/>
      <c r="G201" s="171"/>
      <c r="H201" s="171"/>
      <c r="I201" s="171"/>
      <c r="J201" s="171"/>
      <c r="K201" s="171"/>
      <c r="L201" s="171"/>
      <c r="M201" s="20"/>
    </row>
  </sheetData>
  <sheetProtection/>
  <mergeCells count="372">
    <mergeCell ref="A6:M6"/>
    <mergeCell ref="A7:M7"/>
    <mergeCell ref="B8:C8"/>
    <mergeCell ref="D8:J8"/>
    <mergeCell ref="K8:L8"/>
    <mergeCell ref="I23:J23"/>
    <mergeCell ref="K23:L23"/>
    <mergeCell ref="B9:L9"/>
    <mergeCell ref="K10:L10"/>
    <mergeCell ref="K11:L11"/>
    <mergeCell ref="K14:L14"/>
    <mergeCell ref="K49:L49"/>
    <mergeCell ref="I50:J50"/>
    <mergeCell ref="K50:L50"/>
    <mergeCell ref="K15:L15"/>
    <mergeCell ref="K18:L18"/>
    <mergeCell ref="B22:L22"/>
    <mergeCell ref="B23:B24"/>
    <mergeCell ref="C23:E23"/>
    <mergeCell ref="F23:F24"/>
    <mergeCell ref="G23:H23"/>
    <mergeCell ref="I51:J51"/>
    <mergeCell ref="K51:L51"/>
    <mergeCell ref="I52:J52"/>
    <mergeCell ref="K52:L52"/>
    <mergeCell ref="C36:D36"/>
    <mergeCell ref="C41:E41"/>
    <mergeCell ref="B48:L48"/>
    <mergeCell ref="B49:B50"/>
    <mergeCell ref="C49:F50"/>
    <mergeCell ref="I49:J49"/>
    <mergeCell ref="I55:J55"/>
    <mergeCell ref="K55:L55"/>
    <mergeCell ref="I56:J56"/>
    <mergeCell ref="K56:L56"/>
    <mergeCell ref="I53:J53"/>
    <mergeCell ref="K53:L53"/>
    <mergeCell ref="I54:J54"/>
    <mergeCell ref="K54:L54"/>
    <mergeCell ref="K60:L60"/>
    <mergeCell ref="K61:L61"/>
    <mergeCell ref="K62:L62"/>
    <mergeCell ref="K63:L63"/>
    <mergeCell ref="I57:J57"/>
    <mergeCell ref="K57:L57"/>
    <mergeCell ref="K58:L58"/>
    <mergeCell ref="K59:L59"/>
    <mergeCell ref="K73:L73"/>
    <mergeCell ref="K68:L68"/>
    <mergeCell ref="K69:L69"/>
    <mergeCell ref="K70:L70"/>
    <mergeCell ref="B71:L71"/>
    <mergeCell ref="K64:L64"/>
    <mergeCell ref="K65:L65"/>
    <mergeCell ref="K66:L66"/>
    <mergeCell ref="K67:L67"/>
    <mergeCell ref="K74:L74"/>
    <mergeCell ref="D75:E75"/>
    <mergeCell ref="K75:L75"/>
    <mergeCell ref="D76:E76"/>
    <mergeCell ref="K76:L76"/>
    <mergeCell ref="B72:B73"/>
    <mergeCell ref="C72:F72"/>
    <mergeCell ref="I72:J72"/>
    <mergeCell ref="K72:L72"/>
    <mergeCell ref="I73:J73"/>
    <mergeCell ref="I81:J81"/>
    <mergeCell ref="K81:L81"/>
    <mergeCell ref="D82:E82"/>
    <mergeCell ref="I82:J82"/>
    <mergeCell ref="K82:L82"/>
    <mergeCell ref="D77:E77"/>
    <mergeCell ref="K77:L77"/>
    <mergeCell ref="D79:E79"/>
    <mergeCell ref="K79:L79"/>
    <mergeCell ref="D83:E83"/>
    <mergeCell ref="I83:J83"/>
    <mergeCell ref="K83:L83"/>
    <mergeCell ref="D84:E84"/>
    <mergeCell ref="I84:J84"/>
    <mergeCell ref="K84:L84"/>
    <mergeCell ref="D85:E85"/>
    <mergeCell ref="I85:J85"/>
    <mergeCell ref="K85:L85"/>
    <mergeCell ref="D86:E86"/>
    <mergeCell ref="I86:J86"/>
    <mergeCell ref="K86:L86"/>
    <mergeCell ref="D87:E87"/>
    <mergeCell ref="I87:J87"/>
    <mergeCell ref="K87:L87"/>
    <mergeCell ref="D88:E88"/>
    <mergeCell ref="I88:J88"/>
    <mergeCell ref="K88:L88"/>
    <mergeCell ref="K92:L92"/>
    <mergeCell ref="D89:E89"/>
    <mergeCell ref="I89:J89"/>
    <mergeCell ref="K89:L89"/>
    <mergeCell ref="D90:E90"/>
    <mergeCell ref="I90:J90"/>
    <mergeCell ref="K90:L90"/>
    <mergeCell ref="D93:E93"/>
    <mergeCell ref="I93:J93"/>
    <mergeCell ref="K93:L93"/>
    <mergeCell ref="I94:J94"/>
    <mergeCell ref="K94:L94"/>
    <mergeCell ref="D91:E91"/>
    <mergeCell ref="I91:J91"/>
    <mergeCell ref="K91:L91"/>
    <mergeCell ref="D92:E92"/>
    <mergeCell ref="I92:J92"/>
    <mergeCell ref="D97:E97"/>
    <mergeCell ref="I97:J97"/>
    <mergeCell ref="K97:L97"/>
    <mergeCell ref="I98:J98"/>
    <mergeCell ref="K98:L98"/>
    <mergeCell ref="I95:J95"/>
    <mergeCell ref="K95:L95"/>
    <mergeCell ref="D96:E96"/>
    <mergeCell ref="I96:J96"/>
    <mergeCell ref="K96:L96"/>
    <mergeCell ref="I101:J101"/>
    <mergeCell ref="K101:L101"/>
    <mergeCell ref="I102:J102"/>
    <mergeCell ref="K102:L102"/>
    <mergeCell ref="I99:J99"/>
    <mergeCell ref="K99:L99"/>
    <mergeCell ref="I100:J100"/>
    <mergeCell ref="K100:L100"/>
    <mergeCell ref="I105:J105"/>
    <mergeCell ref="K105:L105"/>
    <mergeCell ref="D106:E106"/>
    <mergeCell ref="I106:J106"/>
    <mergeCell ref="K106:L106"/>
    <mergeCell ref="I103:J103"/>
    <mergeCell ref="K103:L103"/>
    <mergeCell ref="I104:J104"/>
    <mergeCell ref="K104:L104"/>
    <mergeCell ref="K110:L110"/>
    <mergeCell ref="I107:J107"/>
    <mergeCell ref="K107:L107"/>
    <mergeCell ref="D108:E108"/>
    <mergeCell ref="I108:J108"/>
    <mergeCell ref="K108:L108"/>
    <mergeCell ref="D111:E111"/>
    <mergeCell ref="I111:J111"/>
    <mergeCell ref="K111:L111"/>
    <mergeCell ref="I112:J112"/>
    <mergeCell ref="K112:L112"/>
    <mergeCell ref="D109:E109"/>
    <mergeCell ref="I109:J109"/>
    <mergeCell ref="K109:L109"/>
    <mergeCell ref="D110:E110"/>
    <mergeCell ref="I110:J110"/>
    <mergeCell ref="K116:L116"/>
    <mergeCell ref="D113:E113"/>
    <mergeCell ref="I113:J113"/>
    <mergeCell ref="K113:L113"/>
    <mergeCell ref="D114:E114"/>
    <mergeCell ref="I114:J114"/>
    <mergeCell ref="K114:L114"/>
    <mergeCell ref="D117:E117"/>
    <mergeCell ref="I117:J117"/>
    <mergeCell ref="K117:L117"/>
    <mergeCell ref="I118:J118"/>
    <mergeCell ref="K118:L118"/>
    <mergeCell ref="D115:E115"/>
    <mergeCell ref="I115:J115"/>
    <mergeCell ref="K115:L115"/>
    <mergeCell ref="D116:E116"/>
    <mergeCell ref="I116:J116"/>
    <mergeCell ref="D119:E119"/>
    <mergeCell ref="I119:J119"/>
    <mergeCell ref="K119:L119"/>
    <mergeCell ref="D120:E120"/>
    <mergeCell ref="I120:J120"/>
    <mergeCell ref="K120:L120"/>
    <mergeCell ref="K124:L124"/>
    <mergeCell ref="D121:E121"/>
    <mergeCell ref="I121:J121"/>
    <mergeCell ref="K121:L121"/>
    <mergeCell ref="D122:E122"/>
    <mergeCell ref="I122:J122"/>
    <mergeCell ref="K122:L122"/>
    <mergeCell ref="I125:J125"/>
    <mergeCell ref="K125:L125"/>
    <mergeCell ref="D128:E128"/>
    <mergeCell ref="I128:J128"/>
    <mergeCell ref="K128:L128"/>
    <mergeCell ref="D123:E123"/>
    <mergeCell ref="I123:J123"/>
    <mergeCell ref="K123:L123"/>
    <mergeCell ref="D124:E124"/>
    <mergeCell ref="I124:J124"/>
    <mergeCell ref="D129:E129"/>
    <mergeCell ref="I129:J129"/>
    <mergeCell ref="K129:L129"/>
    <mergeCell ref="D130:E130"/>
    <mergeCell ref="I130:J130"/>
    <mergeCell ref="K130:L130"/>
    <mergeCell ref="D131:E131"/>
    <mergeCell ref="I131:J131"/>
    <mergeCell ref="K131:L131"/>
    <mergeCell ref="D132:E132"/>
    <mergeCell ref="I132:J132"/>
    <mergeCell ref="K132:L132"/>
    <mergeCell ref="D133:E133"/>
    <mergeCell ref="I133:J133"/>
    <mergeCell ref="K133:L133"/>
    <mergeCell ref="D134:E134"/>
    <mergeCell ref="I134:J134"/>
    <mergeCell ref="K134:L134"/>
    <mergeCell ref="D135:E135"/>
    <mergeCell ref="I135:J135"/>
    <mergeCell ref="K135:L135"/>
    <mergeCell ref="D136:E136"/>
    <mergeCell ref="I136:J136"/>
    <mergeCell ref="K136:L136"/>
    <mergeCell ref="D137:E137"/>
    <mergeCell ref="I137:J137"/>
    <mergeCell ref="K137:L137"/>
    <mergeCell ref="D138:E138"/>
    <mergeCell ref="I138:J138"/>
    <mergeCell ref="K138:L138"/>
    <mergeCell ref="I141:J141"/>
    <mergeCell ref="K141:L141"/>
    <mergeCell ref="I142:J142"/>
    <mergeCell ref="K142:L142"/>
    <mergeCell ref="D139:E139"/>
    <mergeCell ref="I139:J139"/>
    <mergeCell ref="K139:L139"/>
    <mergeCell ref="D140:E140"/>
    <mergeCell ref="I140:J140"/>
    <mergeCell ref="K140:L140"/>
    <mergeCell ref="I145:J145"/>
    <mergeCell ref="K145:L145"/>
    <mergeCell ref="I146:J146"/>
    <mergeCell ref="K146:L146"/>
    <mergeCell ref="D143:E143"/>
    <mergeCell ref="I143:J143"/>
    <mergeCell ref="K143:L143"/>
    <mergeCell ref="I144:J144"/>
    <mergeCell ref="K144:L144"/>
    <mergeCell ref="I149:J149"/>
    <mergeCell ref="K149:L149"/>
    <mergeCell ref="I150:J150"/>
    <mergeCell ref="K150:L150"/>
    <mergeCell ref="I147:J147"/>
    <mergeCell ref="K147:L147"/>
    <mergeCell ref="I148:J148"/>
    <mergeCell ref="K148:L148"/>
    <mergeCell ref="I153:J153"/>
    <mergeCell ref="K153:L153"/>
    <mergeCell ref="I154:J154"/>
    <mergeCell ref="K154:L154"/>
    <mergeCell ref="I151:J151"/>
    <mergeCell ref="K151:L151"/>
    <mergeCell ref="I152:J152"/>
    <mergeCell ref="K152:L152"/>
    <mergeCell ref="I157:J157"/>
    <mergeCell ref="K157:L157"/>
    <mergeCell ref="I158:J158"/>
    <mergeCell ref="K158:L158"/>
    <mergeCell ref="I155:J155"/>
    <mergeCell ref="K155:L155"/>
    <mergeCell ref="I156:J156"/>
    <mergeCell ref="K156:L156"/>
    <mergeCell ref="I161:J161"/>
    <mergeCell ref="K161:L161"/>
    <mergeCell ref="D162:E162"/>
    <mergeCell ref="I162:J162"/>
    <mergeCell ref="K162:L162"/>
    <mergeCell ref="I159:J159"/>
    <mergeCell ref="K159:L159"/>
    <mergeCell ref="I160:J160"/>
    <mergeCell ref="K160:L160"/>
    <mergeCell ref="D163:E163"/>
    <mergeCell ref="I163:J163"/>
    <mergeCell ref="K163:L163"/>
    <mergeCell ref="D164:E164"/>
    <mergeCell ref="I164:J164"/>
    <mergeCell ref="K164:L164"/>
    <mergeCell ref="D165:E165"/>
    <mergeCell ref="I165:J165"/>
    <mergeCell ref="K165:L165"/>
    <mergeCell ref="D166:E166"/>
    <mergeCell ref="I166:J166"/>
    <mergeCell ref="K166:L166"/>
    <mergeCell ref="K170:L170"/>
    <mergeCell ref="D167:E167"/>
    <mergeCell ref="I167:J167"/>
    <mergeCell ref="K167:L167"/>
    <mergeCell ref="D168:E168"/>
    <mergeCell ref="I168:J168"/>
    <mergeCell ref="K168:L168"/>
    <mergeCell ref="I171:J171"/>
    <mergeCell ref="K171:L171"/>
    <mergeCell ref="D172:E172"/>
    <mergeCell ref="I172:J172"/>
    <mergeCell ref="K172:L172"/>
    <mergeCell ref="D169:E169"/>
    <mergeCell ref="I169:J169"/>
    <mergeCell ref="K169:L169"/>
    <mergeCell ref="D170:E170"/>
    <mergeCell ref="I170:J170"/>
    <mergeCell ref="D173:E173"/>
    <mergeCell ref="I173:J173"/>
    <mergeCell ref="K173:L173"/>
    <mergeCell ref="D174:E174"/>
    <mergeCell ref="I174:J174"/>
    <mergeCell ref="K174:L174"/>
    <mergeCell ref="I177:J177"/>
    <mergeCell ref="K177:L177"/>
    <mergeCell ref="I178:J178"/>
    <mergeCell ref="K178:L178"/>
    <mergeCell ref="D175:E175"/>
    <mergeCell ref="I175:J175"/>
    <mergeCell ref="K175:L175"/>
    <mergeCell ref="D176:E176"/>
    <mergeCell ref="I176:J176"/>
    <mergeCell ref="K176:L176"/>
    <mergeCell ref="D179:E179"/>
    <mergeCell ref="I179:J179"/>
    <mergeCell ref="K179:L179"/>
    <mergeCell ref="D180:E180"/>
    <mergeCell ref="I180:J180"/>
    <mergeCell ref="K180:L180"/>
    <mergeCell ref="D181:E181"/>
    <mergeCell ref="I181:J181"/>
    <mergeCell ref="K181:L181"/>
    <mergeCell ref="D182:E182"/>
    <mergeCell ref="I182:J182"/>
    <mergeCell ref="K182:L182"/>
    <mergeCell ref="D183:E183"/>
    <mergeCell ref="I183:J183"/>
    <mergeCell ref="K183:L183"/>
    <mergeCell ref="D184:E184"/>
    <mergeCell ref="I184:J184"/>
    <mergeCell ref="K184:L184"/>
    <mergeCell ref="D185:E185"/>
    <mergeCell ref="I185:J185"/>
    <mergeCell ref="K185:L185"/>
    <mergeCell ref="D186:E186"/>
    <mergeCell ref="I186:J186"/>
    <mergeCell ref="K186:L186"/>
    <mergeCell ref="D187:E187"/>
    <mergeCell ref="I187:J187"/>
    <mergeCell ref="K187:L187"/>
    <mergeCell ref="D188:E188"/>
    <mergeCell ref="I188:J188"/>
    <mergeCell ref="K188:L188"/>
    <mergeCell ref="D189:E189"/>
    <mergeCell ref="I189:J189"/>
    <mergeCell ref="K189:L189"/>
    <mergeCell ref="D190:E190"/>
    <mergeCell ref="I190:J190"/>
    <mergeCell ref="K190:L190"/>
    <mergeCell ref="D193:E193"/>
    <mergeCell ref="I193:J193"/>
    <mergeCell ref="K193:L193"/>
    <mergeCell ref="B194:M194"/>
    <mergeCell ref="D191:E191"/>
    <mergeCell ref="I191:J191"/>
    <mergeCell ref="K191:L191"/>
    <mergeCell ref="D192:E192"/>
    <mergeCell ref="I192:J192"/>
    <mergeCell ref="K192:L192"/>
    <mergeCell ref="B195:M195"/>
    <mergeCell ref="B196:M196"/>
    <mergeCell ref="B198:C200"/>
    <mergeCell ref="D198:E198"/>
    <mergeCell ref="G198:H200"/>
    <mergeCell ref="K198:L198"/>
  </mergeCells>
  <printOptions/>
  <pageMargins left="0.16" right="0.7" top="0.75" bottom="0.75" header="0.3" footer="0.3"/>
  <pageSetup horizontalDpi="600" verticalDpi="600" orientation="landscape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1"/>
  <sheetViews>
    <sheetView zoomScalePageLayoutView="0" workbookViewId="0" topLeftCell="A184">
      <selection activeCell="J199" sqref="J199"/>
    </sheetView>
  </sheetViews>
  <sheetFormatPr defaultColWidth="9.140625" defaultRowHeight="12.75"/>
  <cols>
    <col min="1" max="1" width="2.8515625" style="9" customWidth="1"/>
    <col min="2" max="2" width="5.140625" style="9" customWidth="1"/>
    <col min="3" max="3" width="12.421875" style="9" customWidth="1"/>
    <col min="4" max="4" width="9.00390625" style="9" customWidth="1"/>
    <col min="5" max="5" width="16.57421875" style="9" customWidth="1"/>
    <col min="6" max="6" width="8.140625" style="9" customWidth="1"/>
    <col min="7" max="7" width="10.140625" style="9" customWidth="1"/>
    <col min="8" max="8" width="11.57421875" style="9" customWidth="1"/>
    <col min="9" max="9" width="10.8515625" style="9" customWidth="1"/>
    <col min="10" max="10" width="14.140625" style="9" customWidth="1"/>
    <col min="11" max="11" width="13.421875" style="9" customWidth="1"/>
    <col min="12" max="12" width="16.8515625" style="9" customWidth="1"/>
    <col min="13" max="13" width="0" style="9" hidden="1" customWidth="1"/>
    <col min="14" max="16384" width="9.140625" style="9" customWidth="1"/>
  </cols>
  <sheetData>
    <row r="1" ht="11.25">
      <c r="B1" s="10"/>
    </row>
    <row r="2" ht="11.25">
      <c r="B2" s="10"/>
    </row>
    <row r="3" ht="11.25">
      <c r="B3" s="10"/>
    </row>
    <row r="4" ht="6" customHeight="1">
      <c r="B4" s="10"/>
    </row>
    <row r="5" ht="11.25" hidden="1">
      <c r="B5" s="10"/>
    </row>
    <row r="6" spans="1:13" ht="12" thickBot="1">
      <c r="A6" s="1431" t="s">
        <v>0</v>
      </c>
      <c r="B6" s="1431"/>
      <c r="C6" s="1431"/>
      <c r="D6" s="1431"/>
      <c r="E6" s="1431"/>
      <c r="F6" s="1431"/>
      <c r="G6" s="1431"/>
      <c r="H6" s="1431"/>
      <c r="I6" s="1431"/>
      <c r="J6" s="1431"/>
      <c r="K6" s="1431"/>
      <c r="L6" s="1431"/>
      <c r="M6" s="1431"/>
    </row>
    <row r="7" spans="1:13" ht="12" thickBot="1">
      <c r="A7" s="1268" t="s">
        <v>1</v>
      </c>
      <c r="B7" s="1432"/>
      <c r="C7" s="1432"/>
      <c r="D7" s="1432"/>
      <c r="E7" s="1432"/>
      <c r="F7" s="1432"/>
      <c r="G7" s="1432"/>
      <c r="H7" s="1432"/>
      <c r="I7" s="1432"/>
      <c r="J7" s="1432"/>
      <c r="K7" s="1432"/>
      <c r="L7" s="1432"/>
      <c r="M7" s="1269"/>
    </row>
    <row r="8" spans="1:13" ht="12" thickBot="1">
      <c r="A8" s="1"/>
      <c r="B8" s="1268" t="s">
        <v>285</v>
      </c>
      <c r="C8" s="1269"/>
      <c r="D8" s="1268" t="s">
        <v>2</v>
      </c>
      <c r="E8" s="1432"/>
      <c r="F8" s="1432"/>
      <c r="G8" s="1432"/>
      <c r="H8" s="1432"/>
      <c r="I8" s="1432"/>
      <c r="J8" s="1269"/>
      <c r="K8" s="1433"/>
      <c r="L8" s="1434"/>
      <c r="M8" s="2"/>
    </row>
    <row r="9" spans="1:13" ht="12" thickBot="1">
      <c r="A9" s="11"/>
      <c r="B9" s="1372" t="s">
        <v>3</v>
      </c>
      <c r="C9" s="1373"/>
      <c r="D9" s="1435"/>
      <c r="E9" s="1435"/>
      <c r="F9" s="1435"/>
      <c r="G9" s="1435"/>
      <c r="H9" s="1373"/>
      <c r="I9" s="1373"/>
      <c r="J9" s="1373"/>
      <c r="K9" s="1373"/>
      <c r="L9" s="1436"/>
      <c r="M9" s="12"/>
    </row>
    <row r="10" spans="1:13" ht="12" thickBot="1">
      <c r="A10" s="11"/>
      <c r="B10" s="13" t="s">
        <v>4</v>
      </c>
      <c r="C10" s="14" t="s">
        <v>283</v>
      </c>
      <c r="D10" s="15"/>
      <c r="E10" s="16"/>
      <c r="F10" s="556" t="s">
        <v>336</v>
      </c>
      <c r="G10" s="382"/>
      <c r="H10" s="383">
        <v>92470</v>
      </c>
      <c r="I10" s="14">
        <v>626</v>
      </c>
      <c r="J10" s="20"/>
      <c r="K10" s="1427"/>
      <c r="L10" s="1428"/>
      <c r="M10" s="12"/>
    </row>
    <row r="11" spans="1:13" ht="11.25">
      <c r="A11" s="11"/>
      <c r="B11" s="21" t="s">
        <v>5</v>
      </c>
      <c r="C11" s="22" t="s">
        <v>284</v>
      </c>
      <c r="D11" s="23"/>
      <c r="E11" s="24"/>
      <c r="F11" s="25" t="s">
        <v>90</v>
      </c>
      <c r="G11" s="26"/>
      <c r="H11" s="27"/>
      <c r="I11" s="27"/>
      <c r="J11" s="27"/>
      <c r="K11" s="1364"/>
      <c r="L11" s="1382"/>
      <c r="M11" s="12"/>
    </row>
    <row r="12" spans="1:13" ht="11.25">
      <c r="A12" s="11"/>
      <c r="B12" s="29"/>
      <c r="C12" s="30"/>
      <c r="D12" s="23"/>
      <c r="E12" s="24"/>
      <c r="F12" s="31" t="s">
        <v>6</v>
      </c>
      <c r="G12" s="32"/>
      <c r="H12" s="32"/>
      <c r="I12" s="32"/>
      <c r="J12" s="32"/>
      <c r="K12" s="33"/>
      <c r="L12" s="34"/>
      <c r="M12" s="12"/>
    </row>
    <row r="13" spans="1:13" ht="12" thickBot="1">
      <c r="A13" s="11"/>
      <c r="B13" s="29"/>
      <c r="C13" s="30"/>
      <c r="D13" s="23"/>
      <c r="E13" s="24"/>
      <c r="F13" s="31" t="s">
        <v>7</v>
      </c>
      <c r="G13" s="32"/>
      <c r="H13" s="32"/>
      <c r="I13" s="32"/>
      <c r="J13" s="32"/>
      <c r="K13" s="35"/>
      <c r="L13" s="36"/>
      <c r="M13" s="12"/>
    </row>
    <row r="14" spans="1:13" ht="12" thickBot="1">
      <c r="A14" s="11"/>
      <c r="B14" s="37"/>
      <c r="C14" s="14"/>
      <c r="D14" s="38"/>
      <c r="E14" s="39"/>
      <c r="F14" s="40" t="s">
        <v>8</v>
      </c>
      <c r="G14" s="41"/>
      <c r="H14" s="41"/>
      <c r="I14" s="41"/>
      <c r="J14" s="41"/>
      <c r="K14" s="1429"/>
      <c r="L14" s="1430"/>
      <c r="M14" s="12"/>
    </row>
    <row r="15" spans="1:13" ht="12" thickBot="1">
      <c r="A15" s="11"/>
      <c r="B15" s="21" t="s">
        <v>9</v>
      </c>
      <c r="C15" s="42" t="s">
        <v>10</v>
      </c>
      <c r="D15" s="43"/>
      <c r="E15" s="44"/>
      <c r="F15" s="44"/>
      <c r="G15" s="45"/>
      <c r="H15" s="46"/>
      <c r="I15" s="46"/>
      <c r="J15" s="46"/>
      <c r="K15" s="1401"/>
      <c r="L15" s="1402"/>
      <c r="M15" s="12"/>
    </row>
    <row r="16" spans="1:13" ht="12" thickBot="1">
      <c r="A16" s="11"/>
      <c r="B16" s="29"/>
      <c r="C16" s="13" t="s">
        <v>11</v>
      </c>
      <c r="D16" s="22" t="s">
        <v>12</v>
      </c>
      <c r="E16" s="47"/>
      <c r="F16" s="48"/>
      <c r="G16" s="16"/>
      <c r="H16" s="16"/>
      <c r="I16" s="16"/>
      <c r="J16" s="16"/>
      <c r="K16" s="33"/>
      <c r="L16" s="34"/>
      <c r="M16" s="12"/>
    </row>
    <row r="17" spans="1:13" ht="12" thickBot="1">
      <c r="A17" s="11"/>
      <c r="B17" s="29"/>
      <c r="C17" s="49"/>
      <c r="D17" s="50"/>
      <c r="E17" s="16"/>
      <c r="F17" s="17"/>
      <c r="G17" s="16"/>
      <c r="H17" s="16"/>
      <c r="I17" s="16"/>
      <c r="J17" s="16"/>
      <c r="K17" s="51"/>
      <c r="L17" s="52"/>
      <c r="M17" s="12"/>
    </row>
    <row r="18" spans="1:13" ht="12" thickBot="1">
      <c r="A18" s="11"/>
      <c r="B18" s="29"/>
      <c r="C18" s="49"/>
      <c r="D18" s="50"/>
      <c r="E18" s="16"/>
      <c r="F18" s="17"/>
      <c r="G18" s="16"/>
      <c r="H18" s="16"/>
      <c r="I18" s="16"/>
      <c r="J18" s="16"/>
      <c r="K18" s="1401"/>
      <c r="L18" s="1402"/>
      <c r="M18" s="12"/>
    </row>
    <row r="19" spans="1:13" ht="12" thickBot="1">
      <c r="A19" s="11"/>
      <c r="B19" s="29"/>
      <c r="C19" s="49"/>
      <c r="D19" s="50"/>
      <c r="E19" s="16"/>
      <c r="F19" s="17"/>
      <c r="G19" s="16"/>
      <c r="H19" s="16"/>
      <c r="I19" s="16"/>
      <c r="J19" s="16"/>
      <c r="K19" s="33"/>
      <c r="L19" s="34"/>
      <c r="M19" s="12"/>
    </row>
    <row r="20" spans="1:13" ht="12" thickBot="1">
      <c r="A20" s="11"/>
      <c r="B20" s="29"/>
      <c r="C20" s="49"/>
      <c r="D20" s="50"/>
      <c r="E20" s="16"/>
      <c r="F20" s="17"/>
      <c r="G20" s="16"/>
      <c r="H20" s="16"/>
      <c r="I20" s="16"/>
      <c r="J20" s="16"/>
      <c r="K20" s="53"/>
      <c r="L20" s="54"/>
      <c r="M20" s="12"/>
    </row>
    <row r="21" spans="1:13" ht="12" thickBot="1">
      <c r="A21" s="11"/>
      <c r="B21" s="37"/>
      <c r="C21" s="55"/>
      <c r="D21" s="11"/>
      <c r="E21" s="56"/>
      <c r="F21" s="23"/>
      <c r="G21" s="47"/>
      <c r="H21" s="47"/>
      <c r="I21" s="47"/>
      <c r="J21" s="47"/>
      <c r="K21" s="57"/>
      <c r="L21" s="58"/>
      <c r="M21" s="12"/>
    </row>
    <row r="22" spans="1:14" ht="12" thickBot="1">
      <c r="A22" s="59"/>
      <c r="B22" s="1403" t="s">
        <v>13</v>
      </c>
      <c r="C22" s="1404"/>
      <c r="D22" s="1404"/>
      <c r="E22" s="1404"/>
      <c r="F22" s="1404"/>
      <c r="G22" s="1404"/>
      <c r="H22" s="1404"/>
      <c r="I22" s="1404"/>
      <c r="J22" s="1404"/>
      <c r="K22" s="1405"/>
      <c r="L22" s="1406"/>
      <c r="M22" s="60"/>
      <c r="N22" s="61"/>
    </row>
    <row r="23" spans="1:14" ht="51.75" customHeight="1" thickBot="1">
      <c r="A23" s="62"/>
      <c r="B23" s="1407" t="s">
        <v>82</v>
      </c>
      <c r="C23" s="1409" t="s">
        <v>14</v>
      </c>
      <c r="D23" s="1410"/>
      <c r="E23" s="1410"/>
      <c r="F23" s="1407" t="s">
        <v>331</v>
      </c>
      <c r="G23" s="1409" t="s">
        <v>318</v>
      </c>
      <c r="H23" s="1412"/>
      <c r="I23" s="1409" t="s">
        <v>325</v>
      </c>
      <c r="J23" s="1412"/>
      <c r="K23" s="1409" t="s">
        <v>330</v>
      </c>
      <c r="L23" s="1412"/>
      <c r="M23" s="60"/>
      <c r="N23" s="61"/>
    </row>
    <row r="24" spans="1:14" ht="34.5" thickBot="1">
      <c r="A24" s="62"/>
      <c r="B24" s="1408"/>
      <c r="C24" s="63" t="s">
        <v>15</v>
      </c>
      <c r="D24" s="64"/>
      <c r="E24" s="65" t="s">
        <v>16</v>
      </c>
      <c r="F24" s="1411"/>
      <c r="G24" s="68" t="s">
        <v>83</v>
      </c>
      <c r="H24" s="69" t="s">
        <v>81</v>
      </c>
      <c r="I24" s="68" t="s">
        <v>83</v>
      </c>
      <c r="J24" s="69" t="s">
        <v>81</v>
      </c>
      <c r="K24" s="68" t="s">
        <v>83</v>
      </c>
      <c r="L24" s="69" t="s">
        <v>81</v>
      </c>
      <c r="M24" s="60"/>
      <c r="N24" s="61"/>
    </row>
    <row r="25" spans="1:14" ht="11.25">
      <c r="A25" s="59"/>
      <c r="B25" s="70">
        <v>1</v>
      </c>
      <c r="C25" s="71" t="s">
        <v>17</v>
      </c>
      <c r="D25" s="72"/>
      <c r="E25" s="73" t="s">
        <v>18</v>
      </c>
      <c r="F25" s="74"/>
      <c r="G25" s="389"/>
      <c r="H25" s="388"/>
      <c r="I25" s="389"/>
      <c r="J25" s="557"/>
      <c r="K25" s="389"/>
      <c r="L25" s="557"/>
      <c r="M25" s="60"/>
      <c r="N25" s="61"/>
    </row>
    <row r="26" spans="1:14" ht="11.25">
      <c r="A26" s="59"/>
      <c r="B26" s="77"/>
      <c r="C26" s="78" t="s">
        <v>287</v>
      </c>
      <c r="D26" s="79"/>
      <c r="E26" s="80" t="s">
        <v>18</v>
      </c>
      <c r="F26" s="81"/>
      <c r="G26" s="84"/>
      <c r="H26" s="372"/>
      <c r="I26" s="84"/>
      <c r="J26" s="372"/>
      <c r="K26" s="84"/>
      <c r="L26" s="372"/>
      <c r="M26" s="60"/>
      <c r="N26" s="61"/>
    </row>
    <row r="27" spans="1:14" ht="11.25">
      <c r="A27" s="59"/>
      <c r="B27" s="77"/>
      <c r="C27" s="78" t="s">
        <v>288</v>
      </c>
      <c r="D27" s="79"/>
      <c r="E27" s="80" t="s">
        <v>18</v>
      </c>
      <c r="F27" s="81"/>
      <c r="G27" s="84"/>
      <c r="H27" s="372"/>
      <c r="I27" s="84"/>
      <c r="J27" s="372">
        <v>0</v>
      </c>
      <c r="K27" s="84"/>
      <c r="L27" s="372"/>
      <c r="M27" s="60"/>
      <c r="N27" s="61"/>
    </row>
    <row r="28" spans="1:14" ht="11.25">
      <c r="A28" s="59"/>
      <c r="B28" s="77"/>
      <c r="C28" s="78" t="s">
        <v>84</v>
      </c>
      <c r="D28" s="79"/>
      <c r="E28" s="80" t="s">
        <v>18</v>
      </c>
      <c r="F28" s="81"/>
      <c r="G28" s="84"/>
      <c r="H28" s="372"/>
      <c r="I28" s="84"/>
      <c r="J28" s="372"/>
      <c r="K28" s="84"/>
      <c r="L28" s="372"/>
      <c r="M28" s="60"/>
      <c r="N28" s="61"/>
    </row>
    <row r="29" spans="1:14" ht="12" thickBot="1">
      <c r="A29" s="59"/>
      <c r="B29" s="77"/>
      <c r="C29" s="85" t="s">
        <v>19</v>
      </c>
      <c r="D29" s="86"/>
      <c r="E29" s="87"/>
      <c r="F29" s="88"/>
      <c r="G29" s="397"/>
      <c r="H29" s="90"/>
      <c r="I29" s="397"/>
      <c r="J29" s="133"/>
      <c r="K29" s="397"/>
      <c r="L29" s="133"/>
      <c r="M29" s="60"/>
      <c r="N29" s="61"/>
    </row>
    <row r="30" spans="1:14" ht="11.25">
      <c r="A30" s="59"/>
      <c r="B30" s="77"/>
      <c r="C30" s="558" t="s">
        <v>337</v>
      </c>
      <c r="D30" s="6"/>
      <c r="E30" s="559">
        <v>357</v>
      </c>
      <c r="F30" s="99" t="s">
        <v>452</v>
      </c>
      <c r="G30" s="401">
        <v>3</v>
      </c>
      <c r="H30" s="560">
        <f>E30*G30*12</f>
        <v>12852</v>
      </c>
      <c r="I30" s="401">
        <v>3</v>
      </c>
      <c r="J30" s="602">
        <f>E30*I30*12</f>
        <v>12852</v>
      </c>
      <c r="K30" s="402">
        <v>3</v>
      </c>
      <c r="L30" s="403">
        <f>K30*12*E30</f>
        <v>12852</v>
      </c>
      <c r="M30" s="60"/>
      <c r="N30" s="61"/>
    </row>
    <row r="31" spans="1:14" ht="11.25">
      <c r="A31" s="59"/>
      <c r="B31" s="77"/>
      <c r="C31" s="99" t="s">
        <v>383</v>
      </c>
      <c r="D31" s="6"/>
      <c r="E31" s="93">
        <v>300</v>
      </c>
      <c r="F31" s="99"/>
      <c r="G31" s="100"/>
      <c r="H31" s="501">
        <f>E31</f>
        <v>300</v>
      </c>
      <c r="I31" s="405"/>
      <c r="J31" s="406">
        <f>E31</f>
        <v>300</v>
      </c>
      <c r="K31" s="405"/>
      <c r="L31" s="406">
        <f>E31</f>
        <v>300</v>
      </c>
      <c r="M31" s="60"/>
      <c r="N31" s="61"/>
    </row>
    <row r="32" spans="1:14" ht="11.25">
      <c r="A32" s="59"/>
      <c r="B32" s="77"/>
      <c r="C32" s="504"/>
      <c r="D32" s="6"/>
      <c r="E32" s="106"/>
      <c r="F32" s="503"/>
      <c r="G32" s="95"/>
      <c r="H32" s="501">
        <f aca="true" t="shared" si="0" ref="H32:H37">E32*G32*32.55*12</f>
        <v>0</v>
      </c>
      <c r="I32" s="112"/>
      <c r="J32" s="118"/>
      <c r="K32" s="112"/>
      <c r="L32" s="118"/>
      <c r="M32" s="60"/>
      <c r="N32" s="61"/>
    </row>
    <row r="33" spans="1:14" ht="11.25">
      <c r="A33" s="59"/>
      <c r="B33" s="77"/>
      <c r="C33" s="99"/>
      <c r="D33" s="6"/>
      <c r="E33" s="93"/>
      <c r="F33" s="99"/>
      <c r="G33" s="95"/>
      <c r="H33" s="501">
        <f t="shared" si="0"/>
        <v>0</v>
      </c>
      <c r="I33" s="112"/>
      <c r="J33" s="118"/>
      <c r="K33" s="112"/>
      <c r="L33" s="118"/>
      <c r="M33" s="60"/>
      <c r="N33" s="61"/>
    </row>
    <row r="34" spans="1:14" ht="11.25">
      <c r="A34" s="59"/>
      <c r="B34" s="506"/>
      <c r="C34" s="507"/>
      <c r="D34" s="6"/>
      <c r="E34" s="93"/>
      <c r="F34" s="503"/>
      <c r="G34" s="100"/>
      <c r="H34" s="501">
        <f t="shared" si="0"/>
        <v>0</v>
      </c>
      <c r="I34" s="112"/>
      <c r="J34" s="118"/>
      <c r="K34" s="112"/>
      <c r="L34" s="118"/>
      <c r="M34" s="60"/>
      <c r="N34" s="61"/>
    </row>
    <row r="35" spans="1:14" ht="12" thickBot="1">
      <c r="A35" s="59"/>
      <c r="B35" s="77"/>
      <c r="C35" s="99"/>
      <c r="D35" s="6"/>
      <c r="E35" s="93"/>
      <c r="F35" s="99"/>
      <c r="G35" s="95"/>
      <c r="H35" s="501">
        <f t="shared" si="0"/>
        <v>0</v>
      </c>
      <c r="I35" s="112"/>
      <c r="J35" s="118"/>
      <c r="K35" s="112"/>
      <c r="L35" s="118"/>
      <c r="M35" s="60"/>
      <c r="N35" s="61"/>
    </row>
    <row r="36" spans="1:14" ht="12" thickBot="1">
      <c r="A36" s="59"/>
      <c r="B36" s="77"/>
      <c r="C36" s="1348"/>
      <c r="D36" s="1349"/>
      <c r="E36" s="93"/>
      <c r="F36" s="503"/>
      <c r="G36" s="100"/>
      <c r="H36" s="501">
        <v>0</v>
      </c>
      <c r="I36" s="112"/>
      <c r="J36" s="403"/>
      <c r="K36" s="112"/>
      <c r="L36" s="118"/>
      <c r="M36" s="60"/>
      <c r="N36" s="61"/>
    </row>
    <row r="37" spans="1:14" ht="11.25">
      <c r="A37" s="59"/>
      <c r="B37" s="77"/>
      <c r="C37" s="99"/>
      <c r="D37" s="6"/>
      <c r="E37" s="93"/>
      <c r="F37" s="503"/>
      <c r="G37" s="100"/>
      <c r="H37" s="501">
        <f t="shared" si="0"/>
        <v>0</v>
      </c>
      <c r="I37" s="112"/>
      <c r="J37" s="118"/>
      <c r="K37" s="112"/>
      <c r="L37" s="118"/>
      <c r="M37" s="60"/>
      <c r="N37" s="61"/>
    </row>
    <row r="38" spans="1:14" ht="11.25">
      <c r="A38" s="59"/>
      <c r="B38" s="77"/>
      <c r="C38" s="504"/>
      <c r="D38" s="504"/>
      <c r="E38" s="508"/>
      <c r="F38" s="503"/>
      <c r="G38" s="100"/>
      <c r="H38" s="501">
        <f>E38*G38*32.55*12</f>
        <v>0</v>
      </c>
      <c r="I38" s="112"/>
      <c r="J38" s="118"/>
      <c r="K38" s="112"/>
      <c r="L38" s="118"/>
      <c r="M38" s="60"/>
      <c r="N38" s="61"/>
    </row>
    <row r="39" spans="1:14" ht="11.25">
      <c r="A39" s="59"/>
      <c r="B39" s="77"/>
      <c r="C39" s="201"/>
      <c r="D39" s="201"/>
      <c r="E39" s="508"/>
      <c r="F39" s="102"/>
      <c r="G39" s="100"/>
      <c r="H39" s="509">
        <f>E39*G39*32.55*12</f>
        <v>0</v>
      </c>
      <c r="I39" s="112"/>
      <c r="J39" s="118"/>
      <c r="K39" s="112"/>
      <c r="L39" s="118"/>
      <c r="M39" s="60"/>
      <c r="N39" s="61"/>
    </row>
    <row r="40" spans="1:14" ht="12" thickBot="1">
      <c r="A40" s="59"/>
      <c r="B40" s="506"/>
      <c r="C40" s="110"/>
      <c r="D40" s="110"/>
      <c r="E40" s="508"/>
      <c r="F40" s="110"/>
      <c r="G40" s="103"/>
      <c r="H40" s="122"/>
      <c r="I40" s="475"/>
      <c r="J40" s="564"/>
      <c r="K40" s="475"/>
      <c r="L40" s="564"/>
      <c r="M40" s="60"/>
      <c r="N40" s="61"/>
    </row>
    <row r="41" spans="1:13" ht="13.5" customHeight="1" thickBot="1">
      <c r="A41" s="11"/>
      <c r="B41" s="135">
        <v>2</v>
      </c>
      <c r="C41" s="1437" t="s">
        <v>20</v>
      </c>
      <c r="D41" s="1438"/>
      <c r="E41" s="1439"/>
      <c r="F41" s="512">
        <f>SUM(F25:F39)</f>
        <v>0</v>
      </c>
      <c r="G41" s="513">
        <f>SUM(G25:G39)</f>
        <v>3</v>
      </c>
      <c r="H41" s="514">
        <f>SUM(H25:H40)</f>
        <v>13152</v>
      </c>
      <c r="I41" s="513">
        <f>SUM(I25:I39)</f>
        <v>3</v>
      </c>
      <c r="J41" s="565">
        <f>SUM(J25:J39)</f>
        <v>13152</v>
      </c>
      <c r="K41" s="513">
        <f>SUM(K25:K39)</f>
        <v>3</v>
      </c>
      <c r="L41" s="566">
        <f>SUM(L25:L39)</f>
        <v>13152</v>
      </c>
      <c r="M41" s="12"/>
    </row>
    <row r="42" spans="1:13" ht="12" thickBot="1">
      <c r="A42" s="1"/>
      <c r="B42" s="141">
        <v>3</v>
      </c>
      <c r="C42" s="142" t="s">
        <v>21</v>
      </c>
      <c r="D42" s="143"/>
      <c r="E42" s="143"/>
      <c r="F42" s="144"/>
      <c r="G42" s="46"/>
      <c r="H42" s="146"/>
      <c r="I42" s="46"/>
      <c r="J42" s="567"/>
      <c r="K42" s="46"/>
      <c r="L42" s="146"/>
      <c r="M42" s="2"/>
    </row>
    <row r="43" spans="1:13" ht="12" thickBot="1">
      <c r="A43" s="11"/>
      <c r="B43" s="147">
        <v>4</v>
      </c>
      <c r="C43" s="148" t="s">
        <v>22</v>
      </c>
      <c r="D43" s="149"/>
      <c r="E43" s="149"/>
      <c r="F43" s="150"/>
      <c r="G43" s="151" t="s">
        <v>23</v>
      </c>
      <c r="H43" s="152">
        <f>SUM(H81)</f>
        <v>0</v>
      </c>
      <c r="I43" s="153" t="s">
        <v>23</v>
      </c>
      <c r="J43" s="533">
        <f>SUM(I81)</f>
        <v>0</v>
      </c>
      <c r="K43" s="153" t="s">
        <v>23</v>
      </c>
      <c r="L43" s="154">
        <f>SUM(K81)</f>
        <v>0</v>
      </c>
      <c r="M43" s="12"/>
    </row>
    <row r="44" spans="1:13" ht="12" thickBot="1">
      <c r="A44" s="11"/>
      <c r="B44" s="147">
        <v>5</v>
      </c>
      <c r="C44" s="148" t="s">
        <v>24</v>
      </c>
      <c r="D44" s="149"/>
      <c r="E44" s="149"/>
      <c r="F44" s="155"/>
      <c r="G44" s="151" t="s">
        <v>23</v>
      </c>
      <c r="H44" s="152">
        <f>H149</f>
        <v>0</v>
      </c>
      <c r="I44" s="153" t="s">
        <v>23</v>
      </c>
      <c r="J44" s="533">
        <f>I149</f>
        <v>0</v>
      </c>
      <c r="K44" s="153" t="s">
        <v>23</v>
      </c>
      <c r="L44" s="154">
        <f>K149</f>
        <v>0</v>
      </c>
      <c r="M44" s="12"/>
    </row>
    <row r="45" spans="1:13" ht="12" thickBot="1">
      <c r="A45" s="11"/>
      <c r="B45" s="147">
        <v>6</v>
      </c>
      <c r="C45" s="148" t="s">
        <v>25</v>
      </c>
      <c r="D45" s="149"/>
      <c r="E45" s="149"/>
      <c r="F45" s="155"/>
      <c r="G45" s="156"/>
      <c r="H45" s="157">
        <f>H157</f>
        <v>0</v>
      </c>
      <c r="I45" s="158"/>
      <c r="J45" s="533">
        <f>I157</f>
        <v>0</v>
      </c>
      <c r="K45" s="158"/>
      <c r="L45" s="154">
        <f>K157</f>
        <v>0</v>
      </c>
      <c r="M45" s="12"/>
    </row>
    <row r="46" spans="1:13" ht="12" thickBot="1">
      <c r="A46" s="11"/>
      <c r="B46" s="147">
        <v>7</v>
      </c>
      <c r="C46" s="148" t="s">
        <v>89</v>
      </c>
      <c r="D46" s="149"/>
      <c r="E46" s="149"/>
      <c r="F46" s="159"/>
      <c r="G46" s="156" t="s">
        <v>23</v>
      </c>
      <c r="H46" s="157">
        <f>H172</f>
        <v>0</v>
      </c>
      <c r="I46" s="158" t="s">
        <v>23</v>
      </c>
      <c r="J46" s="533">
        <f>I172</f>
        <v>0</v>
      </c>
      <c r="K46" s="158" t="s">
        <v>23</v>
      </c>
      <c r="L46" s="154">
        <f>K172</f>
        <v>0</v>
      </c>
      <c r="M46" s="12"/>
    </row>
    <row r="47" spans="1:13" ht="12" thickBot="1">
      <c r="A47" s="14"/>
      <c r="B47" s="160">
        <v>8</v>
      </c>
      <c r="C47" s="161" t="s">
        <v>26</v>
      </c>
      <c r="D47" s="143"/>
      <c r="E47" s="143"/>
      <c r="F47" s="162"/>
      <c r="G47" s="163"/>
      <c r="H47" s="516">
        <f>H43+H44+H45+H46+H74</f>
        <v>13809.6</v>
      </c>
      <c r="I47" s="163"/>
      <c r="J47" s="423">
        <f>I74+J43+J44+J45+J46</f>
        <v>13809.6</v>
      </c>
      <c r="K47" s="163"/>
      <c r="L47" s="423">
        <f>L43+L44+L45+L46+K74</f>
        <v>13809.6</v>
      </c>
      <c r="M47" s="39"/>
    </row>
    <row r="48" spans="1:13" ht="12" thickBot="1">
      <c r="A48" s="11"/>
      <c r="B48" s="1416" t="s">
        <v>27</v>
      </c>
      <c r="C48" s="1417"/>
      <c r="D48" s="1417"/>
      <c r="E48" s="1417"/>
      <c r="F48" s="1417"/>
      <c r="G48" s="1417"/>
      <c r="H48" s="1417"/>
      <c r="I48" s="1417"/>
      <c r="J48" s="1417"/>
      <c r="K48" s="1417"/>
      <c r="L48" s="1417"/>
      <c r="M48" s="166"/>
    </row>
    <row r="49" spans="1:14" ht="34.5" thickBot="1">
      <c r="A49" s="59"/>
      <c r="B49" s="1407" t="s">
        <v>28</v>
      </c>
      <c r="C49" s="1418" t="s">
        <v>29</v>
      </c>
      <c r="D49" s="1419"/>
      <c r="E49" s="1419"/>
      <c r="F49" s="1420"/>
      <c r="G49" s="167" t="s">
        <v>316</v>
      </c>
      <c r="H49" s="168" t="s">
        <v>321</v>
      </c>
      <c r="I49" s="1379" t="s">
        <v>317</v>
      </c>
      <c r="J49" s="1380"/>
      <c r="K49" s="1379" t="s">
        <v>324</v>
      </c>
      <c r="L49" s="1381"/>
      <c r="M49" s="169"/>
      <c r="N49" s="61"/>
    </row>
    <row r="50" spans="1:14" ht="13.5" customHeight="1" thickBot="1">
      <c r="A50" s="59"/>
      <c r="B50" s="1408"/>
      <c r="C50" s="1421"/>
      <c r="D50" s="1422"/>
      <c r="E50" s="1422"/>
      <c r="F50" s="1423"/>
      <c r="G50" s="172" t="s">
        <v>319</v>
      </c>
      <c r="H50" s="173" t="s">
        <v>30</v>
      </c>
      <c r="I50" s="1424" t="s">
        <v>31</v>
      </c>
      <c r="J50" s="1425"/>
      <c r="K50" s="1424" t="s">
        <v>31</v>
      </c>
      <c r="L50" s="1426"/>
      <c r="M50" s="174"/>
      <c r="N50" s="61"/>
    </row>
    <row r="51" spans="1:14" ht="12" thickBot="1">
      <c r="A51" s="59"/>
      <c r="B51" s="70">
        <v>9</v>
      </c>
      <c r="C51" s="175" t="s">
        <v>32</v>
      </c>
      <c r="D51" s="176"/>
      <c r="E51" s="176"/>
      <c r="F51" s="177"/>
      <c r="G51" s="551"/>
      <c r="H51" s="178"/>
      <c r="I51" s="1395"/>
      <c r="J51" s="1396"/>
      <c r="K51" s="1395"/>
      <c r="L51" s="1397"/>
      <c r="M51" s="169"/>
      <c r="N51" s="61"/>
    </row>
    <row r="52" spans="1:14" ht="12" thickBot="1">
      <c r="A52" s="59"/>
      <c r="B52" s="179">
        <v>10</v>
      </c>
      <c r="C52" s="180" t="s">
        <v>405</v>
      </c>
      <c r="D52" s="181"/>
      <c r="E52" s="181"/>
      <c r="F52" s="182"/>
      <c r="G52" s="182"/>
      <c r="H52" s="183"/>
      <c r="I52" s="1389"/>
      <c r="J52" s="1390"/>
      <c r="K52" s="1389"/>
      <c r="L52" s="1391"/>
      <c r="M52" s="169"/>
      <c r="N52" s="61"/>
    </row>
    <row r="53" spans="1:14" ht="11.25">
      <c r="A53" s="59"/>
      <c r="B53" s="77"/>
      <c r="C53" s="184"/>
      <c r="D53" s="184"/>
      <c r="E53" s="184"/>
      <c r="F53" s="185"/>
      <c r="G53" s="186"/>
      <c r="H53" s="187"/>
      <c r="I53" s="1383"/>
      <c r="J53" s="1384"/>
      <c r="K53" s="1383"/>
      <c r="L53" s="1385"/>
      <c r="M53" s="169"/>
      <c r="N53" s="61"/>
    </row>
    <row r="54" spans="1:14" ht="11.25">
      <c r="A54" s="59"/>
      <c r="B54" s="77"/>
      <c r="C54" s="78"/>
      <c r="D54" s="184"/>
      <c r="E54" s="184"/>
      <c r="F54" s="185"/>
      <c r="G54" s="188"/>
      <c r="H54" s="189"/>
      <c r="I54" s="1369"/>
      <c r="J54" s="1370"/>
      <c r="K54" s="1369"/>
      <c r="L54" s="1371"/>
      <c r="M54" s="169"/>
      <c r="N54" s="61"/>
    </row>
    <row r="55" spans="1:14" ht="11.25">
      <c r="A55" s="59"/>
      <c r="B55" s="77"/>
      <c r="C55" s="78"/>
      <c r="D55" s="184"/>
      <c r="E55" s="184"/>
      <c r="F55" s="185"/>
      <c r="G55" s="188"/>
      <c r="H55" s="189"/>
      <c r="I55" s="1369"/>
      <c r="J55" s="1370"/>
      <c r="K55" s="1369"/>
      <c r="L55" s="1371"/>
      <c r="M55" s="169"/>
      <c r="N55" s="61"/>
    </row>
    <row r="56" spans="1:14" ht="12" thickBot="1">
      <c r="A56" s="59"/>
      <c r="B56" s="190"/>
      <c r="C56" s="129"/>
      <c r="D56" s="191"/>
      <c r="E56" s="191"/>
      <c r="F56" s="192"/>
      <c r="G56" s="193"/>
      <c r="H56" s="194"/>
      <c r="I56" s="1358"/>
      <c r="J56" s="1359"/>
      <c r="K56" s="1358"/>
      <c r="L56" s="1360"/>
      <c r="M56" s="169"/>
      <c r="N56" s="61"/>
    </row>
    <row r="57" spans="1:14" ht="11.25">
      <c r="A57" s="59"/>
      <c r="B57" s="77">
        <v>11</v>
      </c>
      <c r="C57" s="195" t="s">
        <v>33</v>
      </c>
      <c r="D57" s="71"/>
      <c r="E57" s="71"/>
      <c r="F57" s="196"/>
      <c r="G57" s="197"/>
      <c r="H57" s="198"/>
      <c r="I57" s="1398"/>
      <c r="J57" s="1399"/>
      <c r="K57" s="1398"/>
      <c r="L57" s="1400"/>
      <c r="M57" s="169"/>
      <c r="N57" s="61"/>
    </row>
    <row r="58" spans="1:14" ht="11.25">
      <c r="A58" s="59"/>
      <c r="B58" s="77">
        <v>12</v>
      </c>
      <c r="C58" s="199" t="s">
        <v>34</v>
      </c>
      <c r="D58" s="184"/>
      <c r="E58" s="184"/>
      <c r="F58" s="185"/>
      <c r="G58" s="568">
        <v>13493</v>
      </c>
      <c r="H58" s="518">
        <f>H47</f>
        <v>13809.6</v>
      </c>
      <c r="I58" s="1481">
        <f>J47</f>
        <v>13809.6</v>
      </c>
      <c r="J58" s="1483"/>
      <c r="K58" s="1481">
        <f>L47</f>
        <v>13809.6</v>
      </c>
      <c r="L58" s="1482"/>
      <c r="M58" s="169"/>
      <c r="N58" s="61"/>
    </row>
    <row r="59" spans="1:14" ht="12" thickBot="1">
      <c r="A59" s="59"/>
      <c r="B59" s="77">
        <v>13</v>
      </c>
      <c r="C59" s="200" t="s">
        <v>35</v>
      </c>
      <c r="D59" s="201"/>
      <c r="E59" s="201"/>
      <c r="F59" s="169"/>
      <c r="G59" s="603"/>
      <c r="H59" s="203"/>
      <c r="I59" s="1392"/>
      <c r="J59" s="1393"/>
      <c r="K59" s="1392"/>
      <c r="L59" s="1394"/>
      <c r="M59" s="169"/>
      <c r="N59" s="61"/>
    </row>
    <row r="60" spans="1:14" ht="12" thickBot="1">
      <c r="A60" s="59"/>
      <c r="B60" s="179">
        <v>14</v>
      </c>
      <c r="C60" s="204" t="s">
        <v>406</v>
      </c>
      <c r="D60" s="181"/>
      <c r="E60" s="181"/>
      <c r="F60" s="182"/>
      <c r="G60" s="588"/>
      <c r="H60" s="206">
        <v>0</v>
      </c>
      <c r="I60" s="1389"/>
      <c r="J60" s="1390"/>
      <c r="K60" s="1389"/>
      <c r="L60" s="1391"/>
      <c r="M60" s="169"/>
      <c r="N60" s="61"/>
    </row>
    <row r="61" spans="1:14" ht="11.25">
      <c r="A61" s="59"/>
      <c r="B61" s="77"/>
      <c r="C61" s="59"/>
      <c r="D61" s="201"/>
      <c r="E61" s="201"/>
      <c r="F61" s="169"/>
      <c r="G61" s="604"/>
      <c r="H61" s="208"/>
      <c r="I61" s="1383"/>
      <c r="J61" s="1384"/>
      <c r="K61" s="1383"/>
      <c r="L61" s="1385"/>
      <c r="M61" s="169"/>
      <c r="N61" s="61"/>
    </row>
    <row r="62" spans="1:14" ht="11.25">
      <c r="A62" s="59"/>
      <c r="B62" s="77"/>
      <c r="C62" s="209"/>
      <c r="D62" s="102"/>
      <c r="E62" s="102"/>
      <c r="F62" s="210"/>
      <c r="G62" s="603"/>
      <c r="H62" s="212"/>
      <c r="I62" s="1369"/>
      <c r="J62" s="1370"/>
      <c r="K62" s="1369"/>
      <c r="L62" s="1371"/>
      <c r="M62" s="169"/>
      <c r="N62" s="61"/>
    </row>
    <row r="63" spans="1:14" ht="11.25">
      <c r="A63" s="59"/>
      <c r="B63" s="77"/>
      <c r="C63" s="209"/>
      <c r="D63" s="102"/>
      <c r="E63" s="102"/>
      <c r="F63" s="210"/>
      <c r="G63" s="603"/>
      <c r="H63" s="212"/>
      <c r="I63" s="1369"/>
      <c r="J63" s="1370"/>
      <c r="K63" s="1369"/>
      <c r="L63" s="1371"/>
      <c r="M63" s="169"/>
      <c r="N63" s="61"/>
    </row>
    <row r="64" spans="1:14" ht="12" thickBot="1">
      <c r="A64" s="59"/>
      <c r="B64" s="77"/>
      <c r="C64" s="209"/>
      <c r="D64" s="102"/>
      <c r="E64" s="102"/>
      <c r="F64" s="210"/>
      <c r="G64" s="603"/>
      <c r="H64" s="212"/>
      <c r="I64" s="1392"/>
      <c r="J64" s="1393"/>
      <c r="K64" s="1392"/>
      <c r="L64" s="1394"/>
      <c r="M64" s="169"/>
      <c r="N64" s="61"/>
    </row>
    <row r="65" spans="1:14" ht="12" thickBot="1">
      <c r="A65" s="59"/>
      <c r="B65" s="179">
        <v>15</v>
      </c>
      <c r="C65" s="204" t="s">
        <v>407</v>
      </c>
      <c r="D65" s="181"/>
      <c r="E65" s="181"/>
      <c r="F65" s="182"/>
      <c r="G65" s="588"/>
      <c r="H65" s="206"/>
      <c r="I65" s="1389"/>
      <c r="J65" s="1390"/>
      <c r="K65" s="1389"/>
      <c r="L65" s="1391"/>
      <c r="M65" s="169"/>
      <c r="N65" s="61"/>
    </row>
    <row r="66" spans="1:14" ht="11.25">
      <c r="A66" s="59"/>
      <c r="B66" s="77"/>
      <c r="C66" s="213"/>
      <c r="D66" s="184"/>
      <c r="E66" s="184"/>
      <c r="F66" s="185"/>
      <c r="G66" s="605"/>
      <c r="H66" s="215"/>
      <c r="I66" s="1383"/>
      <c r="J66" s="1384"/>
      <c r="K66" s="1383"/>
      <c r="L66" s="1385"/>
      <c r="M66" s="169"/>
      <c r="N66" s="61"/>
    </row>
    <row r="67" spans="1:14" ht="11.25">
      <c r="A67" s="59"/>
      <c r="B67" s="77"/>
      <c r="C67" s="199"/>
      <c r="D67" s="78"/>
      <c r="E67" s="78"/>
      <c r="F67" s="216"/>
      <c r="G67" s="568"/>
      <c r="H67" s="218"/>
      <c r="I67" s="1369"/>
      <c r="J67" s="1370"/>
      <c r="K67" s="1369"/>
      <c r="L67" s="1371"/>
      <c r="M67" s="169"/>
      <c r="N67" s="61"/>
    </row>
    <row r="68" spans="1:13" ht="11.25">
      <c r="A68" s="59"/>
      <c r="B68" s="77"/>
      <c r="C68" s="199"/>
      <c r="D68" s="78"/>
      <c r="E68" s="78"/>
      <c r="F68" s="216"/>
      <c r="G68" s="568"/>
      <c r="H68" s="218"/>
      <c r="I68" s="1369"/>
      <c r="J68" s="1370"/>
      <c r="K68" s="1369"/>
      <c r="L68" s="1371"/>
      <c r="M68" s="219"/>
    </row>
    <row r="69" spans="1:14" ht="12" thickBot="1">
      <c r="A69" s="59"/>
      <c r="B69" s="77"/>
      <c r="C69" s="220"/>
      <c r="D69" s="191"/>
      <c r="E69" s="191"/>
      <c r="F69" s="519"/>
      <c r="G69" s="606"/>
      <c r="H69" s="222"/>
      <c r="I69" s="1358"/>
      <c r="J69" s="1359"/>
      <c r="K69" s="1358"/>
      <c r="L69" s="1360"/>
      <c r="M69" s="169"/>
      <c r="N69" s="61"/>
    </row>
    <row r="70" spans="1:13" ht="12" thickBot="1">
      <c r="A70" s="11"/>
      <c r="B70" s="135">
        <v>16</v>
      </c>
      <c r="C70" s="137" t="s">
        <v>36</v>
      </c>
      <c r="D70" s="223"/>
      <c r="E70" s="223"/>
      <c r="F70" s="224"/>
      <c r="G70" s="418">
        <f>SUM(G51:G60)</f>
        <v>13493</v>
      </c>
      <c r="H70" s="520">
        <f>SUM(H51:H60)</f>
        <v>13809.6</v>
      </c>
      <c r="I70" s="1472">
        <f>SUM(I51:I60)</f>
        <v>13809.6</v>
      </c>
      <c r="J70" s="1473"/>
      <c r="K70" s="1472">
        <f>SUM(K57:L69)</f>
        <v>13809.6</v>
      </c>
      <c r="L70" s="1474"/>
      <c r="M70" s="219"/>
    </row>
    <row r="71" spans="1:13" ht="12" thickBot="1">
      <c r="A71" s="11"/>
      <c r="B71" s="1372" t="s">
        <v>37</v>
      </c>
      <c r="C71" s="1373"/>
      <c r="D71" s="1373"/>
      <c r="E71" s="1373"/>
      <c r="F71" s="1373"/>
      <c r="G71" s="1373"/>
      <c r="H71" s="1373"/>
      <c r="I71" s="1373"/>
      <c r="J71" s="1373"/>
      <c r="K71" s="1373"/>
      <c r="L71" s="1373"/>
      <c r="M71" s="219"/>
    </row>
    <row r="72" spans="1:13" ht="34.5" thickBot="1">
      <c r="A72" s="11"/>
      <c r="B72" s="1374" t="s">
        <v>28</v>
      </c>
      <c r="C72" s="1376" t="s">
        <v>38</v>
      </c>
      <c r="D72" s="1377"/>
      <c r="E72" s="1377"/>
      <c r="F72" s="1378"/>
      <c r="G72" s="167"/>
      <c r="H72" s="168" t="s">
        <v>328</v>
      </c>
      <c r="I72" s="1379" t="s">
        <v>374</v>
      </c>
      <c r="J72" s="1380"/>
      <c r="K72" s="1379" t="s">
        <v>329</v>
      </c>
      <c r="L72" s="1381"/>
      <c r="M72" s="219"/>
    </row>
    <row r="73" spans="1:13" ht="12" thickBot="1">
      <c r="A73" s="11"/>
      <c r="B73" s="1375"/>
      <c r="C73" s="21" t="s">
        <v>39</v>
      </c>
      <c r="D73" s="22" t="s">
        <v>40</v>
      </c>
      <c r="E73" s="47"/>
      <c r="F73" s="227"/>
      <c r="G73" s="228" t="s">
        <v>366</v>
      </c>
      <c r="H73" s="28" t="s">
        <v>41</v>
      </c>
      <c r="I73" s="1364" t="s">
        <v>42</v>
      </c>
      <c r="J73" s="1382"/>
      <c r="K73" s="1364" t="s">
        <v>42</v>
      </c>
      <c r="L73" s="1365"/>
      <c r="M73" s="219"/>
    </row>
    <row r="74" spans="1:13" ht="12" thickBot="1">
      <c r="A74" s="11"/>
      <c r="B74" s="135">
        <v>17</v>
      </c>
      <c r="C74" s="229" t="s">
        <v>43</v>
      </c>
      <c r="D74" s="230" t="s">
        <v>68</v>
      </c>
      <c r="E74" s="223"/>
      <c r="F74" s="224"/>
      <c r="G74" s="226"/>
      <c r="H74" s="520">
        <f>H75+H79</f>
        <v>13809.6</v>
      </c>
      <c r="I74" s="1366">
        <f>SUM(I75:J79)</f>
        <v>13809.6</v>
      </c>
      <c r="J74" s="1367"/>
      <c r="K74" s="1366">
        <f>K75+K79</f>
        <v>13809.6</v>
      </c>
      <c r="L74" s="1368"/>
      <c r="M74" s="219"/>
    </row>
    <row r="75" spans="1:13" ht="11.25">
      <c r="A75" s="11"/>
      <c r="B75" s="29">
        <v>18</v>
      </c>
      <c r="C75" s="8" t="s">
        <v>155</v>
      </c>
      <c r="D75" s="1340" t="s">
        <v>85</v>
      </c>
      <c r="E75" s="1341"/>
      <c r="F75" s="166"/>
      <c r="G75" s="232"/>
      <c r="H75" s="521">
        <f>H41</f>
        <v>13152</v>
      </c>
      <c r="I75" s="1342">
        <f>J41</f>
        <v>13152</v>
      </c>
      <c r="J75" s="1343"/>
      <c r="K75" s="1342">
        <f>L41</f>
        <v>13152</v>
      </c>
      <c r="L75" s="1343"/>
      <c r="M75" s="219"/>
    </row>
    <row r="76" spans="1:14" ht="11.25">
      <c r="A76" s="59"/>
      <c r="B76" s="77">
        <v>20</v>
      </c>
      <c r="C76" s="234" t="s">
        <v>44</v>
      </c>
      <c r="D76" s="1352" t="s">
        <v>281</v>
      </c>
      <c r="E76" s="1353"/>
      <c r="F76" s="169"/>
      <c r="G76" s="217"/>
      <c r="H76" s="522"/>
      <c r="I76" s="1333"/>
      <c r="J76" s="1354"/>
      <c r="K76" s="1333"/>
      <c r="L76" s="1334"/>
      <c r="M76" s="169"/>
      <c r="N76" s="61"/>
    </row>
    <row r="77" spans="1:14" ht="12" thickBot="1">
      <c r="A77" s="59"/>
      <c r="B77" s="77">
        <v>21</v>
      </c>
      <c r="C77" s="236" t="s">
        <v>86</v>
      </c>
      <c r="D77" s="1335" t="s">
        <v>87</v>
      </c>
      <c r="E77" s="1336"/>
      <c r="F77" s="169"/>
      <c r="G77" s="211"/>
      <c r="H77" s="523"/>
      <c r="I77" s="1337"/>
      <c r="J77" s="1338"/>
      <c r="K77" s="1337"/>
      <c r="L77" s="1339"/>
      <c r="M77" s="169"/>
      <c r="N77" s="61"/>
    </row>
    <row r="78" spans="1:14" ht="12" thickBot="1">
      <c r="A78" s="59"/>
      <c r="B78" s="77"/>
      <c r="C78" s="236"/>
      <c r="D78" s="239" t="s">
        <v>305</v>
      </c>
      <c r="E78" s="237"/>
      <c r="F78" s="169"/>
      <c r="G78" s="240"/>
      <c r="H78" s="523"/>
      <c r="I78" s="241"/>
      <c r="J78" s="242"/>
      <c r="K78" s="241"/>
      <c r="L78" s="243"/>
      <c r="M78" s="169"/>
      <c r="N78" s="61"/>
    </row>
    <row r="79" spans="1:14" ht="12" thickBot="1">
      <c r="A79" s="59"/>
      <c r="B79" s="67">
        <v>22</v>
      </c>
      <c r="C79" s="244" t="s">
        <v>156</v>
      </c>
      <c r="D79" s="1348" t="s">
        <v>282</v>
      </c>
      <c r="E79" s="1349"/>
      <c r="F79" s="245"/>
      <c r="G79" s="246"/>
      <c r="H79" s="527">
        <f>H75*0.05</f>
        <v>657.6</v>
      </c>
      <c r="I79" s="1350">
        <f>(I75+I76+I77)*0.05</f>
        <v>657.6</v>
      </c>
      <c r="J79" s="1351"/>
      <c r="K79" s="1350">
        <f>K75*0.05</f>
        <v>657.6</v>
      </c>
      <c r="L79" s="1355"/>
      <c r="M79" s="169"/>
      <c r="N79" s="61"/>
    </row>
    <row r="80" spans="1:13" ht="12" thickBot="1">
      <c r="A80" s="11"/>
      <c r="B80" s="248"/>
      <c r="C80" s="249"/>
      <c r="D80" s="250"/>
      <c r="E80" s="251"/>
      <c r="F80" s="252"/>
      <c r="G80" s="253"/>
      <c r="H80" s="256"/>
      <c r="I80" s="607"/>
      <c r="J80" s="608"/>
      <c r="K80" s="607"/>
      <c r="L80" s="609"/>
      <c r="M80" s="219"/>
    </row>
    <row r="81" spans="1:13" ht="12" thickBot="1">
      <c r="A81" s="11"/>
      <c r="B81" s="258">
        <v>23</v>
      </c>
      <c r="C81" s="259" t="s">
        <v>45</v>
      </c>
      <c r="D81" s="260" t="s">
        <v>46</v>
      </c>
      <c r="E81" s="261"/>
      <c r="F81" s="224"/>
      <c r="G81" s="262">
        <f>G82+G85+G89+G96+G108+G117+G128+G131+G138+G145+G132</f>
        <v>0</v>
      </c>
      <c r="H81" s="498">
        <f>H82+H85+H89+H96+H108+H117+H126+H128+H131+H132+H138+H145</f>
        <v>0</v>
      </c>
      <c r="I81" s="1356">
        <f>I82+I85+I89+I96+I108+I117+I128+I131+I138+I145+I132</f>
        <v>0</v>
      </c>
      <c r="J81" s="1357"/>
      <c r="K81" s="1356">
        <f>K82+K85+K89+K96+K108+K117+K128+K131+K138+K145+K132</f>
        <v>0</v>
      </c>
      <c r="L81" s="1357"/>
      <c r="M81" s="219"/>
    </row>
    <row r="82" spans="1:14" ht="11.25">
      <c r="A82" s="59"/>
      <c r="B82" s="264">
        <v>24</v>
      </c>
      <c r="C82" s="265" t="s">
        <v>47</v>
      </c>
      <c r="D82" s="1344" t="s">
        <v>157</v>
      </c>
      <c r="E82" s="1345"/>
      <c r="F82" s="266"/>
      <c r="G82" s="267">
        <f>SUM(G83:G84)</f>
        <v>0</v>
      </c>
      <c r="H82" s="499">
        <f>SUM(H83:H84)</f>
        <v>0</v>
      </c>
      <c r="I82" s="1346">
        <f>I83+I84</f>
        <v>0</v>
      </c>
      <c r="J82" s="1347"/>
      <c r="K82" s="1346">
        <f>K83+K84</f>
        <v>0</v>
      </c>
      <c r="L82" s="1347"/>
      <c r="M82" s="169"/>
      <c r="N82" s="61"/>
    </row>
    <row r="83" spans="1:14" ht="11.25">
      <c r="A83" s="59"/>
      <c r="B83" s="269"/>
      <c r="C83" s="270" t="s">
        <v>123</v>
      </c>
      <c r="D83" s="1331" t="s">
        <v>158</v>
      </c>
      <c r="E83" s="1332"/>
      <c r="F83" s="271"/>
      <c r="G83" s="214"/>
      <c r="H83" s="323"/>
      <c r="I83" s="1309"/>
      <c r="J83" s="1310"/>
      <c r="K83" s="1309"/>
      <c r="L83" s="1310"/>
      <c r="M83" s="169"/>
      <c r="N83" s="61"/>
    </row>
    <row r="84" spans="1:14" ht="11.25">
      <c r="A84" s="59"/>
      <c r="B84" s="269"/>
      <c r="C84" s="270" t="s">
        <v>124</v>
      </c>
      <c r="D84" s="1331" t="s">
        <v>159</v>
      </c>
      <c r="E84" s="1332"/>
      <c r="F84" s="271"/>
      <c r="G84" s="214"/>
      <c r="H84" s="323"/>
      <c r="I84" s="1309"/>
      <c r="J84" s="1310"/>
      <c r="K84" s="1309"/>
      <c r="L84" s="1310"/>
      <c r="M84" s="169"/>
      <c r="N84" s="61"/>
    </row>
    <row r="85" spans="1:14" ht="11.25">
      <c r="A85" s="59"/>
      <c r="B85" s="273">
        <v>25</v>
      </c>
      <c r="C85" s="274" t="s">
        <v>48</v>
      </c>
      <c r="D85" s="1321" t="s">
        <v>49</v>
      </c>
      <c r="E85" s="1322"/>
      <c r="F85" s="275"/>
      <c r="G85" s="217">
        <f>SUM(G86:G88)</f>
        <v>0</v>
      </c>
      <c r="H85" s="371">
        <f>SUM(H86:H88)</f>
        <v>0</v>
      </c>
      <c r="I85" s="1309">
        <f>I86+I87+I88</f>
        <v>0</v>
      </c>
      <c r="J85" s="1329"/>
      <c r="K85" s="1309">
        <f>K86+K87+K88</f>
        <v>0</v>
      </c>
      <c r="L85" s="1329"/>
      <c r="M85" s="169"/>
      <c r="N85" s="61"/>
    </row>
    <row r="86" spans="1:14" ht="11.25">
      <c r="A86" s="59"/>
      <c r="B86" s="273"/>
      <c r="C86" s="277" t="s">
        <v>125</v>
      </c>
      <c r="D86" s="1307" t="s">
        <v>128</v>
      </c>
      <c r="E86" s="1308"/>
      <c r="F86" s="275"/>
      <c r="G86" s="217"/>
      <c r="H86" s="332"/>
      <c r="I86" s="1309"/>
      <c r="J86" s="1310"/>
      <c r="K86" s="1309"/>
      <c r="L86" s="1310"/>
      <c r="M86" s="169"/>
      <c r="N86" s="61"/>
    </row>
    <row r="87" spans="1:14" ht="11.25">
      <c r="A87" s="59"/>
      <c r="B87" s="273"/>
      <c r="C87" s="277" t="s">
        <v>126</v>
      </c>
      <c r="D87" s="1307" t="s">
        <v>165</v>
      </c>
      <c r="E87" s="1308"/>
      <c r="F87" s="275"/>
      <c r="G87" s="217"/>
      <c r="H87" s="332"/>
      <c r="I87" s="1309"/>
      <c r="J87" s="1310"/>
      <c r="K87" s="1309"/>
      <c r="L87" s="1310"/>
      <c r="M87" s="169"/>
      <c r="N87" s="61"/>
    </row>
    <row r="88" spans="1:14" ht="11.25">
      <c r="A88" s="59"/>
      <c r="B88" s="273"/>
      <c r="C88" s="277" t="s">
        <v>127</v>
      </c>
      <c r="D88" s="1307" t="s">
        <v>129</v>
      </c>
      <c r="E88" s="1308"/>
      <c r="F88" s="275"/>
      <c r="G88" s="217"/>
      <c r="H88" s="332"/>
      <c r="I88" s="1309"/>
      <c r="J88" s="1310"/>
      <c r="K88" s="1309"/>
      <c r="L88" s="1310"/>
      <c r="M88" s="169"/>
      <c r="N88" s="61"/>
    </row>
    <row r="89" spans="1:14" ht="11.25">
      <c r="A89" s="59"/>
      <c r="B89" s="273">
        <v>26</v>
      </c>
      <c r="C89" s="274" t="s">
        <v>50</v>
      </c>
      <c r="D89" s="1321" t="s">
        <v>51</v>
      </c>
      <c r="E89" s="1322"/>
      <c r="F89" s="275"/>
      <c r="G89" s="217">
        <f>SUM(G90:G95)</f>
        <v>0</v>
      </c>
      <c r="H89" s="371">
        <f>SUM(H90:H95)</f>
        <v>0</v>
      </c>
      <c r="I89" s="1309">
        <f>I90+I91+I92+I93+I94+I95</f>
        <v>0</v>
      </c>
      <c r="J89" s="1329"/>
      <c r="K89" s="1309">
        <f>K90+K91+K92+K93+K94+K95</f>
        <v>0</v>
      </c>
      <c r="L89" s="1329"/>
      <c r="M89" s="169"/>
      <c r="N89" s="61"/>
    </row>
    <row r="90" spans="1:14" ht="11.25">
      <c r="A90" s="59"/>
      <c r="B90" s="273"/>
      <c r="C90" s="277" t="s">
        <v>130</v>
      </c>
      <c r="D90" s="1307" t="s">
        <v>164</v>
      </c>
      <c r="E90" s="1308"/>
      <c r="F90" s="275"/>
      <c r="G90" s="217"/>
      <c r="H90" s="332"/>
      <c r="I90" s="1309"/>
      <c r="J90" s="1310"/>
      <c r="K90" s="1309"/>
      <c r="L90" s="1310"/>
      <c r="M90" s="169"/>
      <c r="N90" s="61"/>
    </row>
    <row r="91" spans="1:14" ht="11.25">
      <c r="A91" s="59"/>
      <c r="B91" s="273"/>
      <c r="C91" s="277" t="s">
        <v>131</v>
      </c>
      <c r="D91" s="1307" t="s">
        <v>166</v>
      </c>
      <c r="E91" s="1308"/>
      <c r="F91" s="275"/>
      <c r="G91" s="217"/>
      <c r="H91" s="332"/>
      <c r="I91" s="1309"/>
      <c r="J91" s="1310"/>
      <c r="K91" s="1309"/>
      <c r="L91" s="1310"/>
      <c r="M91" s="169"/>
      <c r="N91" s="61"/>
    </row>
    <row r="92" spans="1:14" ht="11.25">
      <c r="A92" s="59"/>
      <c r="B92" s="273"/>
      <c r="C92" s="277" t="s">
        <v>132</v>
      </c>
      <c r="D92" s="1307" t="s">
        <v>167</v>
      </c>
      <c r="E92" s="1308"/>
      <c r="F92" s="275"/>
      <c r="G92" s="217"/>
      <c r="H92" s="465"/>
      <c r="I92" s="1309"/>
      <c r="J92" s="1310"/>
      <c r="K92" s="1309"/>
      <c r="L92" s="1310"/>
      <c r="M92" s="169"/>
      <c r="N92" s="61"/>
    </row>
    <row r="93" spans="1:14" ht="11.25">
      <c r="A93" s="59"/>
      <c r="B93" s="273"/>
      <c r="C93" s="277" t="s">
        <v>168</v>
      </c>
      <c r="D93" s="1307" t="s">
        <v>169</v>
      </c>
      <c r="E93" s="1308"/>
      <c r="F93" s="275"/>
      <c r="G93" s="217"/>
      <c r="H93" s="465"/>
      <c r="I93" s="1309"/>
      <c r="J93" s="1310"/>
      <c r="K93" s="1309"/>
      <c r="L93" s="1310"/>
      <c r="M93" s="169"/>
      <c r="N93" s="61"/>
    </row>
    <row r="94" spans="1:14" ht="11.25">
      <c r="A94" s="59"/>
      <c r="B94" s="273"/>
      <c r="C94" s="283" t="s">
        <v>170</v>
      </c>
      <c r="D94" s="278" t="s">
        <v>171</v>
      </c>
      <c r="E94" s="279"/>
      <c r="F94" s="275"/>
      <c r="G94" s="217"/>
      <c r="H94" s="465"/>
      <c r="I94" s="1309"/>
      <c r="J94" s="1310"/>
      <c r="K94" s="1309"/>
      <c r="L94" s="1310"/>
      <c r="M94" s="169"/>
      <c r="N94" s="61"/>
    </row>
    <row r="95" spans="1:14" ht="11.25">
      <c r="A95" s="59"/>
      <c r="B95" s="273"/>
      <c r="C95" s="277" t="s">
        <v>172</v>
      </c>
      <c r="D95" s="278" t="s">
        <v>173</v>
      </c>
      <c r="E95" s="279"/>
      <c r="F95" s="275"/>
      <c r="G95" s="217"/>
      <c r="H95" s="332"/>
      <c r="I95" s="1309"/>
      <c r="J95" s="1310"/>
      <c r="K95" s="1309"/>
      <c r="L95" s="1310"/>
      <c r="M95" s="169"/>
      <c r="N95" s="61"/>
    </row>
    <row r="96" spans="1:14" ht="11.25">
      <c r="A96" s="59"/>
      <c r="B96" s="273">
        <v>27</v>
      </c>
      <c r="C96" s="274" t="s">
        <v>52</v>
      </c>
      <c r="D96" s="1321" t="s">
        <v>289</v>
      </c>
      <c r="E96" s="1322"/>
      <c r="F96" s="275"/>
      <c r="G96" s="217">
        <f>SUM(G97:G107)</f>
        <v>0</v>
      </c>
      <c r="H96" s="466">
        <f>SUM(H97:H107)</f>
        <v>0</v>
      </c>
      <c r="I96" s="1309">
        <f>SUM(I97:J107)</f>
        <v>0</v>
      </c>
      <c r="J96" s="1329"/>
      <c r="K96" s="1309">
        <f>SUM(K97:L107)</f>
        <v>0</v>
      </c>
      <c r="L96" s="1329"/>
      <c r="M96" s="169"/>
      <c r="N96" s="61"/>
    </row>
    <row r="97" spans="1:14" ht="11.25">
      <c r="A97" s="59"/>
      <c r="B97" s="273"/>
      <c r="C97" s="277" t="s">
        <v>174</v>
      </c>
      <c r="D97" s="1307" t="s">
        <v>175</v>
      </c>
      <c r="E97" s="1308"/>
      <c r="F97" s="275"/>
      <c r="G97" s="217"/>
      <c r="H97" s="465"/>
      <c r="I97" s="1309"/>
      <c r="J97" s="1310"/>
      <c r="K97" s="1309"/>
      <c r="L97" s="1310"/>
      <c r="M97" s="169"/>
      <c r="N97" s="61"/>
    </row>
    <row r="98" spans="1:14" ht="11.25">
      <c r="A98" s="59"/>
      <c r="B98" s="273"/>
      <c r="C98" s="277" t="s">
        <v>176</v>
      </c>
      <c r="D98" s="278" t="s">
        <v>177</v>
      </c>
      <c r="E98" s="279"/>
      <c r="F98" s="275"/>
      <c r="G98" s="217"/>
      <c r="H98" s="465"/>
      <c r="I98" s="1309"/>
      <c r="J98" s="1310"/>
      <c r="K98" s="1309"/>
      <c r="L98" s="1310"/>
      <c r="M98" s="169"/>
      <c r="N98" s="61"/>
    </row>
    <row r="99" spans="1:14" ht="11.25">
      <c r="A99" s="59"/>
      <c r="B99" s="273"/>
      <c r="C99" s="277" t="s">
        <v>178</v>
      </c>
      <c r="D99" s="278" t="s">
        <v>179</v>
      </c>
      <c r="E99" s="279"/>
      <c r="F99" s="275"/>
      <c r="G99" s="217"/>
      <c r="H99" s="465"/>
      <c r="I99" s="1309"/>
      <c r="J99" s="1310"/>
      <c r="K99" s="1309"/>
      <c r="L99" s="1310"/>
      <c r="M99" s="169"/>
      <c r="N99" s="61"/>
    </row>
    <row r="100" spans="1:14" ht="11.25">
      <c r="A100" s="59"/>
      <c r="B100" s="273"/>
      <c r="C100" s="277" t="s">
        <v>180</v>
      </c>
      <c r="D100" s="278" t="s">
        <v>181</v>
      </c>
      <c r="E100" s="279"/>
      <c r="F100" s="275"/>
      <c r="G100" s="217"/>
      <c r="H100" s="465"/>
      <c r="I100" s="1309"/>
      <c r="J100" s="1310"/>
      <c r="K100" s="1309"/>
      <c r="L100" s="1310"/>
      <c r="M100" s="169"/>
      <c r="N100" s="61"/>
    </row>
    <row r="101" spans="1:14" ht="11.25">
      <c r="A101" s="59"/>
      <c r="B101" s="273"/>
      <c r="C101" s="277" t="s">
        <v>182</v>
      </c>
      <c r="D101" s="278" t="s">
        <v>183</v>
      </c>
      <c r="E101" s="279"/>
      <c r="F101" s="275"/>
      <c r="G101" s="217"/>
      <c r="H101" s="332"/>
      <c r="I101" s="1309"/>
      <c r="J101" s="1310"/>
      <c r="K101" s="1309"/>
      <c r="L101" s="1310"/>
      <c r="M101" s="169"/>
      <c r="N101" s="61"/>
    </row>
    <row r="102" spans="1:14" ht="11.25">
      <c r="A102" s="59"/>
      <c r="B102" s="273"/>
      <c r="C102" s="277" t="s">
        <v>184</v>
      </c>
      <c r="D102" s="278" t="s">
        <v>185</v>
      </c>
      <c r="E102" s="279"/>
      <c r="F102" s="275"/>
      <c r="G102" s="217"/>
      <c r="H102" s="332"/>
      <c r="I102" s="1309" t="s">
        <v>290</v>
      </c>
      <c r="J102" s="1310"/>
      <c r="K102" s="1309"/>
      <c r="L102" s="1310"/>
      <c r="M102" s="169"/>
      <c r="N102" s="61"/>
    </row>
    <row r="103" spans="1:14" ht="11.25">
      <c r="A103" s="59"/>
      <c r="B103" s="273"/>
      <c r="C103" s="277" t="s">
        <v>186</v>
      </c>
      <c r="D103" s="278" t="s">
        <v>187</v>
      </c>
      <c r="E103" s="279" t="s">
        <v>290</v>
      </c>
      <c r="F103" s="275"/>
      <c r="G103" s="217"/>
      <c r="H103" s="332"/>
      <c r="I103" s="1309"/>
      <c r="J103" s="1310"/>
      <c r="K103" s="1309"/>
      <c r="L103" s="1310"/>
      <c r="M103" s="169"/>
      <c r="N103" s="61"/>
    </row>
    <row r="104" spans="1:14" ht="11.25">
      <c r="A104" s="59"/>
      <c r="B104" s="273"/>
      <c r="C104" s="277" t="s">
        <v>188</v>
      </c>
      <c r="D104" s="278" t="s">
        <v>189</v>
      </c>
      <c r="E104" s="279"/>
      <c r="F104" s="275"/>
      <c r="G104" s="217"/>
      <c r="H104" s="332"/>
      <c r="I104" s="1309"/>
      <c r="J104" s="1310"/>
      <c r="K104" s="1309"/>
      <c r="L104" s="1310"/>
      <c r="M104" s="169"/>
      <c r="N104" s="61"/>
    </row>
    <row r="105" spans="1:14" ht="11.25">
      <c r="A105" s="59"/>
      <c r="B105" s="273"/>
      <c r="C105" s="277" t="s">
        <v>190</v>
      </c>
      <c r="D105" s="278" t="s">
        <v>191</v>
      </c>
      <c r="E105" s="279"/>
      <c r="F105" s="275"/>
      <c r="G105" s="217"/>
      <c r="H105" s="332"/>
      <c r="I105" s="1309"/>
      <c r="J105" s="1310"/>
      <c r="K105" s="1309"/>
      <c r="L105" s="1310"/>
      <c r="M105" s="169"/>
      <c r="N105" s="61"/>
    </row>
    <row r="106" spans="1:14" ht="11.25">
      <c r="A106" s="59"/>
      <c r="B106" s="273"/>
      <c r="C106" s="277" t="s">
        <v>192</v>
      </c>
      <c r="D106" s="1307" t="s">
        <v>193</v>
      </c>
      <c r="E106" s="1308"/>
      <c r="F106" s="275"/>
      <c r="G106" s="217"/>
      <c r="H106" s="332"/>
      <c r="I106" s="1309"/>
      <c r="J106" s="1310"/>
      <c r="K106" s="1309"/>
      <c r="L106" s="1310"/>
      <c r="M106" s="169"/>
      <c r="N106" s="61"/>
    </row>
    <row r="107" spans="1:14" ht="11.25">
      <c r="A107" s="59"/>
      <c r="B107" s="273"/>
      <c r="C107" s="277" t="s">
        <v>194</v>
      </c>
      <c r="D107" s="278" t="s">
        <v>195</v>
      </c>
      <c r="E107" s="279"/>
      <c r="F107" s="275"/>
      <c r="G107" s="217"/>
      <c r="H107" s="332"/>
      <c r="I107" s="1309"/>
      <c r="J107" s="1310"/>
      <c r="K107" s="1309"/>
      <c r="L107" s="1310"/>
      <c r="M107" s="169"/>
      <c r="N107" s="61"/>
    </row>
    <row r="108" spans="1:14" ht="11.25">
      <c r="A108" s="59"/>
      <c r="B108" s="273">
        <v>28</v>
      </c>
      <c r="C108" s="274" t="s">
        <v>53</v>
      </c>
      <c r="D108" s="1321" t="s">
        <v>196</v>
      </c>
      <c r="E108" s="1322"/>
      <c r="F108" s="275"/>
      <c r="G108" s="217">
        <f>SUM(G109:G116)</f>
        <v>0</v>
      </c>
      <c r="H108" s="371">
        <f>SUM(H109:H116)</f>
        <v>0</v>
      </c>
      <c r="I108" s="1309">
        <f>I109+I110+I111+I113+I114+I115+I116</f>
        <v>0</v>
      </c>
      <c r="J108" s="1329"/>
      <c r="K108" s="1309">
        <f>K109+K110+K111+K113+K114+K115+K116</f>
        <v>0</v>
      </c>
      <c r="L108" s="1329"/>
      <c r="M108" s="169"/>
      <c r="N108" s="61"/>
    </row>
    <row r="109" spans="1:14" ht="11.25">
      <c r="A109" s="59"/>
      <c r="B109" s="273"/>
      <c r="C109" s="277" t="s">
        <v>133</v>
      </c>
      <c r="D109" s="1307" t="s">
        <v>139</v>
      </c>
      <c r="E109" s="1308"/>
      <c r="F109" s="275"/>
      <c r="G109" s="217"/>
      <c r="H109" s="332"/>
      <c r="I109" s="1309"/>
      <c r="J109" s="1310"/>
      <c r="K109" s="1309"/>
      <c r="L109" s="1310"/>
      <c r="M109" s="169"/>
      <c r="N109" s="61"/>
    </row>
    <row r="110" spans="1:14" ht="11.25">
      <c r="A110" s="59"/>
      <c r="B110" s="273"/>
      <c r="C110" s="277" t="s">
        <v>134</v>
      </c>
      <c r="D110" s="1307" t="s">
        <v>197</v>
      </c>
      <c r="E110" s="1308"/>
      <c r="F110" s="275"/>
      <c r="G110" s="217"/>
      <c r="H110" s="332"/>
      <c r="I110" s="1309"/>
      <c r="J110" s="1310"/>
      <c r="K110" s="1309"/>
      <c r="L110" s="1310"/>
      <c r="M110" s="169"/>
      <c r="N110" s="61"/>
    </row>
    <row r="111" spans="1:14" ht="11.25">
      <c r="A111" s="59"/>
      <c r="B111" s="273"/>
      <c r="C111" s="277" t="s">
        <v>135</v>
      </c>
      <c r="D111" s="1307" t="s">
        <v>140</v>
      </c>
      <c r="E111" s="1308"/>
      <c r="F111" s="275"/>
      <c r="G111" s="217"/>
      <c r="H111" s="332"/>
      <c r="I111" s="1309"/>
      <c r="J111" s="1310"/>
      <c r="K111" s="1309"/>
      <c r="L111" s="1310"/>
      <c r="M111" s="169"/>
      <c r="N111" s="61"/>
    </row>
    <row r="112" spans="1:14" ht="11.25">
      <c r="A112" s="59"/>
      <c r="B112" s="273"/>
      <c r="C112" s="277" t="s">
        <v>198</v>
      </c>
      <c r="D112" s="278" t="s">
        <v>199</v>
      </c>
      <c r="E112" s="279"/>
      <c r="F112" s="275"/>
      <c r="G112" s="217"/>
      <c r="H112" s="332"/>
      <c r="I112" s="1309"/>
      <c r="J112" s="1310"/>
      <c r="K112" s="1309"/>
      <c r="L112" s="1310"/>
      <c r="M112" s="169"/>
      <c r="N112" s="61"/>
    </row>
    <row r="113" spans="1:14" ht="11.25">
      <c r="A113" s="59"/>
      <c r="B113" s="273"/>
      <c r="C113" s="277" t="s">
        <v>200</v>
      </c>
      <c r="D113" s="1307" t="s">
        <v>141</v>
      </c>
      <c r="E113" s="1308"/>
      <c r="F113" s="275"/>
      <c r="G113" s="217"/>
      <c r="H113" s="332"/>
      <c r="I113" s="1309"/>
      <c r="J113" s="1310"/>
      <c r="K113" s="1309"/>
      <c r="L113" s="1310"/>
      <c r="M113" s="169"/>
      <c r="N113" s="61"/>
    </row>
    <row r="114" spans="1:14" ht="11.25">
      <c r="A114" s="59"/>
      <c r="B114" s="273"/>
      <c r="C114" s="277" t="s">
        <v>136</v>
      </c>
      <c r="D114" s="1307" t="s">
        <v>201</v>
      </c>
      <c r="E114" s="1308"/>
      <c r="F114" s="275"/>
      <c r="G114" s="217"/>
      <c r="H114" s="332"/>
      <c r="I114" s="1309"/>
      <c r="J114" s="1310"/>
      <c r="K114" s="1309"/>
      <c r="L114" s="1310"/>
      <c r="M114" s="169"/>
      <c r="N114" s="61"/>
    </row>
    <row r="115" spans="1:14" ht="11.25">
      <c r="A115" s="59"/>
      <c r="B115" s="273"/>
      <c r="C115" s="277" t="s">
        <v>137</v>
      </c>
      <c r="D115" s="1307" t="s">
        <v>202</v>
      </c>
      <c r="E115" s="1308"/>
      <c r="F115" s="275"/>
      <c r="G115" s="217"/>
      <c r="H115" s="332"/>
      <c r="I115" s="1309"/>
      <c r="J115" s="1310"/>
      <c r="K115" s="1309"/>
      <c r="L115" s="1310"/>
      <c r="M115" s="169"/>
      <c r="N115" s="61"/>
    </row>
    <row r="116" spans="1:14" ht="11.25">
      <c r="A116" s="59"/>
      <c r="B116" s="273"/>
      <c r="C116" s="277" t="s">
        <v>138</v>
      </c>
      <c r="D116" s="1307" t="s">
        <v>203</v>
      </c>
      <c r="E116" s="1308"/>
      <c r="F116" s="275"/>
      <c r="G116" s="217"/>
      <c r="H116" s="332"/>
      <c r="I116" s="1309"/>
      <c r="J116" s="1310"/>
      <c r="K116" s="1309"/>
      <c r="L116" s="1310"/>
      <c r="M116" s="169"/>
      <c r="N116" s="61"/>
    </row>
    <row r="117" spans="1:14" ht="11.25">
      <c r="A117" s="59"/>
      <c r="B117" s="273">
        <v>29</v>
      </c>
      <c r="C117" s="274" t="s">
        <v>54</v>
      </c>
      <c r="D117" s="1321" t="s">
        <v>142</v>
      </c>
      <c r="E117" s="1322"/>
      <c r="F117" s="275"/>
      <c r="G117" s="217">
        <f>SUM(G119:G125)</f>
        <v>0</v>
      </c>
      <c r="H117" s="371">
        <f>SUM(H118:H125)</f>
        <v>0</v>
      </c>
      <c r="I117" s="1309">
        <f>I119+I120+I121+I122+I123+I124+I125</f>
        <v>0</v>
      </c>
      <c r="J117" s="1329"/>
      <c r="K117" s="1309">
        <f>K119+K120+K121+K122+K123+K124+K125</f>
        <v>0</v>
      </c>
      <c r="L117" s="1329"/>
      <c r="M117" s="169"/>
      <c r="N117" s="61"/>
    </row>
    <row r="118" spans="1:14" ht="11.25">
      <c r="A118" s="59"/>
      <c r="B118" s="284"/>
      <c r="C118" s="277" t="s">
        <v>204</v>
      </c>
      <c r="D118" s="278" t="s">
        <v>205</v>
      </c>
      <c r="E118" s="279"/>
      <c r="F118" s="275"/>
      <c r="G118" s="217"/>
      <c r="H118" s="332"/>
      <c r="I118" s="1309"/>
      <c r="J118" s="1310"/>
      <c r="K118" s="1309"/>
      <c r="L118" s="1310"/>
      <c r="M118" s="169"/>
      <c r="N118" s="61"/>
    </row>
    <row r="119" spans="1:14" ht="11.25">
      <c r="A119" s="59"/>
      <c r="B119" s="273"/>
      <c r="C119" s="277" t="s">
        <v>206</v>
      </c>
      <c r="D119" s="1307" t="s">
        <v>143</v>
      </c>
      <c r="E119" s="1308"/>
      <c r="F119" s="275"/>
      <c r="G119" s="217"/>
      <c r="H119" s="332"/>
      <c r="I119" s="1309"/>
      <c r="J119" s="1310"/>
      <c r="K119" s="1309"/>
      <c r="L119" s="1310"/>
      <c r="M119" s="169"/>
      <c r="N119" s="61"/>
    </row>
    <row r="120" spans="1:14" ht="11.25">
      <c r="A120" s="59"/>
      <c r="B120" s="273"/>
      <c r="C120" s="277" t="s">
        <v>207</v>
      </c>
      <c r="D120" s="1307" t="s">
        <v>208</v>
      </c>
      <c r="E120" s="1308"/>
      <c r="F120" s="275"/>
      <c r="G120" s="217"/>
      <c r="H120" s="332"/>
      <c r="I120" s="1309"/>
      <c r="J120" s="1310"/>
      <c r="K120" s="1309"/>
      <c r="L120" s="1310"/>
      <c r="M120" s="169"/>
      <c r="N120" s="61"/>
    </row>
    <row r="121" spans="1:14" ht="11.25">
      <c r="A121" s="59"/>
      <c r="B121" s="273"/>
      <c r="C121" s="277" t="s">
        <v>209</v>
      </c>
      <c r="D121" s="1307" t="s">
        <v>144</v>
      </c>
      <c r="E121" s="1308"/>
      <c r="F121" s="275"/>
      <c r="G121" s="217"/>
      <c r="H121" s="332"/>
      <c r="I121" s="1309"/>
      <c r="J121" s="1310"/>
      <c r="K121" s="1309"/>
      <c r="L121" s="1310"/>
      <c r="M121" s="169"/>
      <c r="N121" s="61"/>
    </row>
    <row r="122" spans="1:14" ht="11.25">
      <c r="A122" s="59"/>
      <c r="B122" s="273"/>
      <c r="C122" s="277" t="s">
        <v>210</v>
      </c>
      <c r="D122" s="1307" t="s">
        <v>145</v>
      </c>
      <c r="E122" s="1308"/>
      <c r="F122" s="275"/>
      <c r="G122" s="217"/>
      <c r="H122" s="332"/>
      <c r="I122" s="1309"/>
      <c r="J122" s="1310"/>
      <c r="K122" s="1309"/>
      <c r="L122" s="1310"/>
      <c r="M122" s="169"/>
      <c r="N122" s="61"/>
    </row>
    <row r="123" spans="1:14" ht="11.25">
      <c r="A123" s="59"/>
      <c r="B123" s="273"/>
      <c r="C123" s="277" t="s">
        <v>211</v>
      </c>
      <c r="D123" s="1307" t="s">
        <v>146</v>
      </c>
      <c r="E123" s="1308"/>
      <c r="F123" s="275"/>
      <c r="G123" s="217"/>
      <c r="H123" s="332"/>
      <c r="I123" s="1309"/>
      <c r="J123" s="1310"/>
      <c r="K123" s="1309"/>
      <c r="L123" s="1310"/>
      <c r="M123" s="169"/>
      <c r="N123" s="61"/>
    </row>
    <row r="124" spans="1:14" ht="11.25">
      <c r="A124" s="59"/>
      <c r="B124" s="273"/>
      <c r="C124" s="277" t="s">
        <v>212</v>
      </c>
      <c r="D124" s="1307" t="s">
        <v>147</v>
      </c>
      <c r="E124" s="1308"/>
      <c r="F124" s="275"/>
      <c r="G124" s="217"/>
      <c r="H124" s="332"/>
      <c r="I124" s="1309"/>
      <c r="J124" s="1310"/>
      <c r="K124" s="1309"/>
      <c r="L124" s="1310"/>
      <c r="M124" s="169"/>
      <c r="N124" s="61"/>
    </row>
    <row r="125" spans="1:14" ht="11.25">
      <c r="A125" s="59"/>
      <c r="B125" s="273"/>
      <c r="C125" s="277" t="s">
        <v>213</v>
      </c>
      <c r="D125" s="114" t="s">
        <v>214</v>
      </c>
      <c r="E125" s="114"/>
      <c r="F125" s="289"/>
      <c r="G125" s="217"/>
      <c r="H125" s="332"/>
      <c r="I125" s="1309"/>
      <c r="J125" s="1310"/>
      <c r="K125" s="1309"/>
      <c r="L125" s="1310"/>
      <c r="M125" s="169"/>
      <c r="N125" s="61"/>
    </row>
    <row r="126" spans="1:14" ht="11.25">
      <c r="A126" s="59"/>
      <c r="B126" s="273"/>
      <c r="C126" s="468" t="s">
        <v>293</v>
      </c>
      <c r="D126" s="528" t="s">
        <v>294</v>
      </c>
      <c r="E126" s="114"/>
      <c r="F126" s="289"/>
      <c r="G126" s="217"/>
      <c r="H126" s="371">
        <f>SUM(H127:H127)</f>
        <v>0</v>
      </c>
      <c r="I126" s="281"/>
      <c r="J126" s="282"/>
      <c r="K126" s="281"/>
      <c r="L126" s="282"/>
      <c r="M126" s="169"/>
      <c r="N126" s="61"/>
    </row>
    <row r="127" spans="1:14" ht="11.25">
      <c r="A127" s="59"/>
      <c r="B127" s="273"/>
      <c r="C127" s="469" t="s">
        <v>295</v>
      </c>
      <c r="D127" s="529" t="s">
        <v>296</v>
      </c>
      <c r="E127" s="114"/>
      <c r="F127" s="289"/>
      <c r="G127" s="217"/>
      <c r="H127" s="332"/>
      <c r="I127" s="281"/>
      <c r="J127" s="282"/>
      <c r="K127" s="281"/>
      <c r="L127" s="282"/>
      <c r="M127" s="169"/>
      <c r="N127" s="61"/>
    </row>
    <row r="128" spans="1:14" ht="11.25">
      <c r="A128" s="59"/>
      <c r="B128" s="273">
        <v>30</v>
      </c>
      <c r="C128" s="274" t="s">
        <v>55</v>
      </c>
      <c r="D128" s="1321" t="s">
        <v>215</v>
      </c>
      <c r="E128" s="1322"/>
      <c r="F128" s="275"/>
      <c r="G128" s="217">
        <f>SUM(G129:G130)</f>
        <v>0</v>
      </c>
      <c r="H128" s="371">
        <f>SUM(H129:H130)</f>
        <v>0</v>
      </c>
      <c r="I128" s="1309">
        <f>I129+I130</f>
        <v>0</v>
      </c>
      <c r="J128" s="1329"/>
      <c r="K128" s="1309">
        <f>K129+K130</f>
        <v>0</v>
      </c>
      <c r="L128" s="1329"/>
      <c r="M128" s="169"/>
      <c r="N128" s="61"/>
    </row>
    <row r="129" spans="1:14" ht="11.25">
      <c r="A129" s="59"/>
      <c r="B129" s="273"/>
      <c r="C129" s="277" t="s">
        <v>148</v>
      </c>
      <c r="D129" s="1307" t="s">
        <v>216</v>
      </c>
      <c r="E129" s="1308"/>
      <c r="F129" s="275"/>
      <c r="G129" s="217"/>
      <c r="H129" s="332"/>
      <c r="I129" s="1309"/>
      <c r="J129" s="1310"/>
      <c r="K129" s="1309"/>
      <c r="L129" s="1310"/>
      <c r="M129" s="169"/>
      <c r="N129" s="61"/>
    </row>
    <row r="130" spans="1:14" ht="11.25">
      <c r="A130" s="59"/>
      <c r="B130" s="273"/>
      <c r="C130" s="277" t="s">
        <v>149</v>
      </c>
      <c r="D130" s="1307" t="s">
        <v>217</v>
      </c>
      <c r="E130" s="1308"/>
      <c r="F130" s="275"/>
      <c r="G130" s="217"/>
      <c r="H130" s="332"/>
      <c r="I130" s="1309"/>
      <c r="J130" s="1310"/>
      <c r="K130" s="1309"/>
      <c r="L130" s="1310"/>
      <c r="M130" s="169"/>
      <c r="N130" s="61"/>
    </row>
    <row r="131" spans="1:14" ht="11.25">
      <c r="A131" s="59"/>
      <c r="B131" s="273"/>
      <c r="C131" s="274" t="s">
        <v>219</v>
      </c>
      <c r="D131" s="1321" t="s">
        <v>218</v>
      </c>
      <c r="E131" s="1322"/>
      <c r="F131" s="287"/>
      <c r="G131" s="288"/>
      <c r="H131" s="371"/>
      <c r="I131" s="1330"/>
      <c r="J131" s="1326"/>
      <c r="K131" s="1330"/>
      <c r="L131" s="1326"/>
      <c r="M131" s="169"/>
      <c r="N131" s="61"/>
    </row>
    <row r="132" spans="1:14" ht="13.5" customHeight="1">
      <c r="A132" s="59"/>
      <c r="B132" s="273">
        <v>32</v>
      </c>
      <c r="C132" s="274" t="s">
        <v>56</v>
      </c>
      <c r="D132" s="1321" t="s">
        <v>150</v>
      </c>
      <c r="E132" s="1322"/>
      <c r="F132" s="275"/>
      <c r="G132" s="217">
        <f>SUM(G133:G137)</f>
        <v>0</v>
      </c>
      <c r="H132" s="371">
        <f>SUM(H133:H137)</f>
        <v>0</v>
      </c>
      <c r="I132" s="1309">
        <f>I133+I134+I135+I136+I137</f>
        <v>0</v>
      </c>
      <c r="J132" s="1329"/>
      <c r="K132" s="1309">
        <f>K133+K134+K135+K136+K137</f>
        <v>0</v>
      </c>
      <c r="L132" s="1329"/>
      <c r="M132" s="169"/>
      <c r="N132" s="61"/>
    </row>
    <row r="133" spans="1:14" ht="13.5" customHeight="1">
      <c r="A133" s="59"/>
      <c r="B133" s="273"/>
      <c r="C133" s="277" t="s">
        <v>151</v>
      </c>
      <c r="D133" s="1307" t="s">
        <v>153</v>
      </c>
      <c r="E133" s="1308"/>
      <c r="F133" s="275"/>
      <c r="G133" s="217"/>
      <c r="H133" s="332"/>
      <c r="I133" s="1309"/>
      <c r="J133" s="1310"/>
      <c r="K133" s="1309"/>
      <c r="L133" s="1310"/>
      <c r="M133" s="169"/>
      <c r="N133" s="61"/>
    </row>
    <row r="134" spans="1:14" ht="13.5" customHeight="1">
      <c r="A134" s="59"/>
      <c r="B134" s="273"/>
      <c r="C134" s="277" t="s">
        <v>220</v>
      </c>
      <c r="D134" s="1307" t="s">
        <v>221</v>
      </c>
      <c r="E134" s="1308"/>
      <c r="F134" s="275"/>
      <c r="G134" s="217"/>
      <c r="H134" s="332"/>
      <c r="I134" s="1309"/>
      <c r="J134" s="1310"/>
      <c r="K134" s="1309"/>
      <c r="L134" s="1310"/>
      <c r="M134" s="169"/>
      <c r="N134" s="61"/>
    </row>
    <row r="135" spans="1:14" ht="13.5" customHeight="1">
      <c r="A135" s="59"/>
      <c r="B135" s="273"/>
      <c r="C135" s="277" t="s">
        <v>222</v>
      </c>
      <c r="D135" s="1307" t="s">
        <v>223</v>
      </c>
      <c r="E135" s="1308"/>
      <c r="F135" s="275"/>
      <c r="G135" s="217"/>
      <c r="H135" s="332"/>
      <c r="I135" s="1309"/>
      <c r="J135" s="1310"/>
      <c r="K135" s="1309"/>
      <c r="L135" s="1310"/>
      <c r="M135" s="169"/>
      <c r="N135" s="61"/>
    </row>
    <row r="136" spans="1:14" ht="13.5" customHeight="1">
      <c r="A136" s="59"/>
      <c r="B136" s="273"/>
      <c r="C136" s="277" t="s">
        <v>224</v>
      </c>
      <c r="D136" s="1318" t="s">
        <v>225</v>
      </c>
      <c r="E136" s="1319"/>
      <c r="F136" s="289"/>
      <c r="G136" s="217"/>
      <c r="H136" s="332"/>
      <c r="I136" s="1309"/>
      <c r="J136" s="1310"/>
      <c r="K136" s="1309"/>
      <c r="L136" s="1310"/>
      <c r="M136" s="169"/>
      <c r="N136" s="61"/>
    </row>
    <row r="137" spans="1:14" ht="13.5" customHeight="1">
      <c r="A137" s="59"/>
      <c r="B137" s="273"/>
      <c r="C137" s="277" t="s">
        <v>226</v>
      </c>
      <c r="D137" s="1320" t="s">
        <v>227</v>
      </c>
      <c r="E137" s="1320"/>
      <c r="F137" s="289"/>
      <c r="G137" s="217"/>
      <c r="H137" s="471"/>
      <c r="I137" s="1305"/>
      <c r="J137" s="1305"/>
      <c r="K137" s="1311"/>
      <c r="L137" s="1310"/>
      <c r="M137" s="169"/>
      <c r="N137" s="61"/>
    </row>
    <row r="138" spans="1:14" s="286" customFormat="1" ht="13.5" customHeight="1">
      <c r="A138" s="291"/>
      <c r="B138" s="273"/>
      <c r="C138" s="274" t="s">
        <v>69</v>
      </c>
      <c r="D138" s="1321" t="s">
        <v>228</v>
      </c>
      <c r="E138" s="1322"/>
      <c r="F138" s="287"/>
      <c r="G138" s="292">
        <f>SUM(G139:G144)</f>
        <v>0</v>
      </c>
      <c r="H138" s="473">
        <f>SUM(H139:H144)</f>
        <v>0</v>
      </c>
      <c r="I138" s="1323">
        <f>SUM(I139:J144)</f>
        <v>0</v>
      </c>
      <c r="J138" s="1324"/>
      <c r="K138" s="1325">
        <f>SUM(K139:L144)</f>
        <v>0</v>
      </c>
      <c r="L138" s="1326"/>
      <c r="M138" s="294"/>
      <c r="N138" s="295"/>
    </row>
    <row r="139" spans="1:14" ht="13.5" customHeight="1">
      <c r="A139" s="59"/>
      <c r="B139" s="273"/>
      <c r="C139" s="277" t="s">
        <v>152</v>
      </c>
      <c r="D139" s="1307" t="s">
        <v>229</v>
      </c>
      <c r="E139" s="1308"/>
      <c r="F139" s="275"/>
      <c r="G139" s="296"/>
      <c r="H139" s="475"/>
      <c r="I139" s="1327"/>
      <c r="J139" s="1328"/>
      <c r="K139" s="1311"/>
      <c r="L139" s="1310"/>
      <c r="M139" s="169"/>
      <c r="N139" s="61"/>
    </row>
    <row r="140" spans="1:14" ht="13.5" customHeight="1">
      <c r="A140" s="59"/>
      <c r="B140" s="273"/>
      <c r="C140" s="277" t="s">
        <v>230</v>
      </c>
      <c r="D140" s="1307" t="s">
        <v>231</v>
      </c>
      <c r="E140" s="1308"/>
      <c r="F140" s="275"/>
      <c r="G140" s="217"/>
      <c r="H140" s="476"/>
      <c r="I140" s="1309"/>
      <c r="J140" s="1310"/>
      <c r="K140" s="1311"/>
      <c r="L140" s="1310"/>
      <c r="M140" s="169"/>
      <c r="N140" s="61"/>
    </row>
    <row r="141" spans="1:14" ht="13.5" customHeight="1">
      <c r="A141" s="59"/>
      <c r="B141" s="273"/>
      <c r="C141" s="277" t="s">
        <v>232</v>
      </c>
      <c r="D141" s="278" t="s">
        <v>233</v>
      </c>
      <c r="E141" s="279"/>
      <c r="F141" s="275"/>
      <c r="G141" s="217"/>
      <c r="H141" s="465"/>
      <c r="I141" s="1309"/>
      <c r="J141" s="1310"/>
      <c r="K141" s="1311"/>
      <c r="L141" s="1310"/>
      <c r="M141" s="169"/>
      <c r="N141" s="61"/>
    </row>
    <row r="142" spans="1:14" ht="13.5" customHeight="1">
      <c r="A142" s="59"/>
      <c r="B142" s="273"/>
      <c r="C142" s="277" t="s">
        <v>234</v>
      </c>
      <c r="D142" s="278" t="s">
        <v>235</v>
      </c>
      <c r="E142" s="279"/>
      <c r="F142" s="275"/>
      <c r="G142" s="217"/>
      <c r="H142" s="332"/>
      <c r="I142" s="1312"/>
      <c r="J142" s="1313"/>
      <c r="K142" s="1311"/>
      <c r="L142" s="1310"/>
      <c r="M142" s="169"/>
      <c r="N142" s="61"/>
    </row>
    <row r="143" spans="1:14" ht="13.5" customHeight="1">
      <c r="A143" s="59"/>
      <c r="B143" s="273"/>
      <c r="C143" s="285" t="s">
        <v>236</v>
      </c>
      <c r="D143" s="1304" t="s">
        <v>154</v>
      </c>
      <c r="E143" s="1304"/>
      <c r="F143" s="298"/>
      <c r="G143" s="299"/>
      <c r="H143" s="478"/>
      <c r="I143" s="1305"/>
      <c r="J143" s="1305"/>
      <c r="K143" s="1306"/>
      <c r="L143" s="1305"/>
      <c r="M143" s="60"/>
      <c r="N143" s="61"/>
    </row>
    <row r="144" spans="1:14" ht="13.5" customHeight="1">
      <c r="A144" s="59"/>
      <c r="B144" s="273"/>
      <c r="C144" s="234" t="s">
        <v>237</v>
      </c>
      <c r="D144" s="9" t="s">
        <v>238</v>
      </c>
      <c r="E144" s="300"/>
      <c r="F144" s="298"/>
      <c r="G144" s="299"/>
      <c r="H144" s="480"/>
      <c r="I144" s="1314"/>
      <c r="J144" s="1315"/>
      <c r="K144" s="1314"/>
      <c r="L144" s="1315"/>
      <c r="M144" s="60"/>
      <c r="N144" s="61"/>
    </row>
    <row r="145" spans="1:14" s="286" customFormat="1" ht="13.5" customHeight="1">
      <c r="A145" s="291"/>
      <c r="B145" s="302"/>
      <c r="C145" s="303" t="s">
        <v>70</v>
      </c>
      <c r="D145" s="304" t="s">
        <v>262</v>
      </c>
      <c r="E145" s="305"/>
      <c r="F145" s="287"/>
      <c r="G145" s="288">
        <f>SUM(G146:G148)</f>
        <v>0</v>
      </c>
      <c r="H145" s="481">
        <f>SUM(H146:H148)</f>
        <v>0</v>
      </c>
      <c r="I145" s="1316">
        <f>SUM(I146:J148)</f>
        <v>0</v>
      </c>
      <c r="J145" s="1317"/>
      <c r="K145" s="1316">
        <f>SUM(K146:L148)</f>
        <v>0</v>
      </c>
      <c r="L145" s="1317"/>
      <c r="M145" s="306"/>
      <c r="N145" s="295"/>
    </row>
    <row r="146" spans="1:14" ht="13.5" customHeight="1">
      <c r="A146" s="59"/>
      <c r="B146" s="302"/>
      <c r="C146" s="307" t="s">
        <v>239</v>
      </c>
      <c r="D146" s="308" t="s">
        <v>240</v>
      </c>
      <c r="E146" s="309"/>
      <c r="F146" s="275"/>
      <c r="G146" s="217"/>
      <c r="H146" s="465"/>
      <c r="I146" s="1300"/>
      <c r="J146" s="1301"/>
      <c r="K146" s="1300"/>
      <c r="L146" s="1301"/>
      <c r="M146" s="60"/>
      <c r="N146" s="61"/>
    </row>
    <row r="147" spans="1:14" ht="13.5" customHeight="1">
      <c r="A147" s="59"/>
      <c r="B147" s="302"/>
      <c r="C147" s="307" t="s">
        <v>241</v>
      </c>
      <c r="D147" s="308" t="s">
        <v>242</v>
      </c>
      <c r="E147" s="309"/>
      <c r="F147" s="275"/>
      <c r="G147" s="217"/>
      <c r="H147" s="465"/>
      <c r="I147" s="1300"/>
      <c r="J147" s="1301"/>
      <c r="K147" s="1300"/>
      <c r="L147" s="1301"/>
      <c r="M147" s="60"/>
      <c r="N147" s="61"/>
    </row>
    <row r="148" spans="1:14" ht="13.5" customHeight="1" thickBot="1">
      <c r="A148" s="59"/>
      <c r="B148" s="310"/>
      <c r="C148" s="311" t="s">
        <v>243</v>
      </c>
      <c r="D148" s="312" t="s">
        <v>244</v>
      </c>
      <c r="E148" s="300"/>
      <c r="F148" s="313"/>
      <c r="G148" s="211"/>
      <c r="H148" s="530"/>
      <c r="I148" s="1296"/>
      <c r="J148" s="1297"/>
      <c r="K148" s="1296"/>
      <c r="L148" s="1297"/>
      <c r="M148" s="60"/>
      <c r="N148" s="61"/>
    </row>
    <row r="149" spans="1:14" ht="12" thickBot="1">
      <c r="A149" s="59"/>
      <c r="B149" s="179">
        <v>33</v>
      </c>
      <c r="C149" s="315" t="s">
        <v>57</v>
      </c>
      <c r="D149" s="316" t="s">
        <v>58</v>
      </c>
      <c r="E149" s="223"/>
      <c r="F149" s="224"/>
      <c r="G149" s="205">
        <f>SUM(G150:G155)</f>
        <v>0</v>
      </c>
      <c r="H149" s="484">
        <f>SUM(H150:H155)</f>
        <v>0</v>
      </c>
      <c r="I149" s="1298">
        <f>SUM(I150:I155)</f>
        <v>0</v>
      </c>
      <c r="J149" s="1299"/>
      <c r="K149" s="1298">
        <f>SUM(K150:K155)</f>
        <v>0</v>
      </c>
      <c r="L149" s="1299"/>
      <c r="M149" s="60"/>
      <c r="N149" s="61"/>
    </row>
    <row r="150" spans="1:14" s="326" customFormat="1" ht="11.25">
      <c r="A150" s="62"/>
      <c r="B150" s="318">
        <v>34</v>
      </c>
      <c r="C150" s="319" t="s">
        <v>92</v>
      </c>
      <c r="D150" s="320" t="s">
        <v>122</v>
      </c>
      <c r="E150" s="321"/>
      <c r="F150" s="322"/>
      <c r="G150" s="323"/>
      <c r="H150" s="323"/>
      <c r="I150" s="1302"/>
      <c r="J150" s="1303"/>
      <c r="K150" s="1302"/>
      <c r="L150" s="1303"/>
      <c r="M150" s="324"/>
      <c r="N150" s="325"/>
    </row>
    <row r="151" spans="1:14" s="326" customFormat="1" ht="11.25">
      <c r="A151" s="62"/>
      <c r="B151" s="327">
        <v>35</v>
      </c>
      <c r="C151" s="328" t="s">
        <v>93</v>
      </c>
      <c r="D151" s="329" t="s">
        <v>97</v>
      </c>
      <c r="E151" s="330"/>
      <c r="F151" s="331"/>
      <c r="G151" s="332"/>
      <c r="H151" s="332"/>
      <c r="I151" s="1294"/>
      <c r="J151" s="1295"/>
      <c r="K151" s="1294"/>
      <c r="L151" s="1295"/>
      <c r="M151" s="324"/>
      <c r="N151" s="325"/>
    </row>
    <row r="152" spans="1:14" s="326" customFormat="1" ht="11.25">
      <c r="A152" s="62"/>
      <c r="B152" s="327">
        <v>36</v>
      </c>
      <c r="C152" s="328" t="s">
        <v>94</v>
      </c>
      <c r="D152" s="329" t="s">
        <v>98</v>
      </c>
      <c r="E152" s="330"/>
      <c r="F152" s="331"/>
      <c r="G152" s="332"/>
      <c r="H152" s="332"/>
      <c r="I152" s="1294"/>
      <c r="J152" s="1295"/>
      <c r="K152" s="1294"/>
      <c r="L152" s="1295"/>
      <c r="M152" s="324"/>
      <c r="N152" s="325"/>
    </row>
    <row r="153" spans="1:14" s="326" customFormat="1" ht="11.25">
      <c r="A153" s="62"/>
      <c r="B153" s="327">
        <v>37</v>
      </c>
      <c r="C153" s="328" t="s">
        <v>95</v>
      </c>
      <c r="D153" s="329" t="s">
        <v>96</v>
      </c>
      <c r="E153" s="330"/>
      <c r="F153" s="331"/>
      <c r="G153" s="332"/>
      <c r="H153" s="332"/>
      <c r="I153" s="1294"/>
      <c r="J153" s="1295"/>
      <c r="K153" s="1294"/>
      <c r="L153" s="1295"/>
      <c r="M153" s="324"/>
      <c r="N153" s="325"/>
    </row>
    <row r="154" spans="1:14" s="326" customFormat="1" ht="11.25">
      <c r="A154" s="62"/>
      <c r="B154" s="327"/>
      <c r="C154" s="333" t="s">
        <v>160</v>
      </c>
      <c r="D154" s="329" t="s">
        <v>161</v>
      </c>
      <c r="E154" s="330"/>
      <c r="F154" s="331"/>
      <c r="G154" s="332"/>
      <c r="H154" s="332"/>
      <c r="I154" s="1294"/>
      <c r="J154" s="1295"/>
      <c r="K154" s="1294"/>
      <c r="L154" s="1295"/>
      <c r="M154" s="324"/>
      <c r="N154" s="325"/>
    </row>
    <row r="155" spans="1:14" s="326" customFormat="1" ht="11.25">
      <c r="A155" s="62"/>
      <c r="B155" s="327"/>
      <c r="C155" s="333" t="s">
        <v>162</v>
      </c>
      <c r="D155" s="329" t="s">
        <v>163</v>
      </c>
      <c r="E155" s="330"/>
      <c r="F155" s="331"/>
      <c r="G155" s="332"/>
      <c r="H155" s="332"/>
      <c r="I155" s="1294"/>
      <c r="J155" s="1295"/>
      <c r="K155" s="1294"/>
      <c r="L155" s="1295"/>
      <c r="M155" s="324"/>
      <c r="N155" s="325"/>
    </row>
    <row r="156" spans="1:14" ht="11.25">
      <c r="A156" s="59"/>
      <c r="B156" s="334"/>
      <c r="C156" s="335"/>
      <c r="D156" s="336"/>
      <c r="E156" s="337"/>
      <c r="F156" s="338"/>
      <c r="G156" s="339"/>
      <c r="H156" s="485"/>
      <c r="I156" s="1290"/>
      <c r="J156" s="1291"/>
      <c r="K156" s="1290"/>
      <c r="L156" s="1291"/>
      <c r="M156" s="60"/>
      <c r="N156" s="61"/>
    </row>
    <row r="157" spans="1:13" ht="11.25">
      <c r="A157" s="11"/>
      <c r="B157" s="341">
        <v>38</v>
      </c>
      <c r="C157" s="342" t="s">
        <v>59</v>
      </c>
      <c r="D157" s="343" t="s">
        <v>60</v>
      </c>
      <c r="E157" s="344"/>
      <c r="F157" s="345"/>
      <c r="G157" s="346">
        <f>SUM(G158:G170)</f>
        <v>0</v>
      </c>
      <c r="H157" s="487">
        <f>SUM(H158:H170)</f>
        <v>0</v>
      </c>
      <c r="I157" s="1292">
        <f>SUM(I158:I170)</f>
        <v>0</v>
      </c>
      <c r="J157" s="1293"/>
      <c r="K157" s="1292">
        <f>SUM(K158:K170)</f>
        <v>0</v>
      </c>
      <c r="L157" s="1293"/>
      <c r="M157" s="12"/>
    </row>
    <row r="158" spans="1:13" ht="11.25">
      <c r="A158" s="11"/>
      <c r="B158" s="348">
        <v>39</v>
      </c>
      <c r="C158" s="349" t="s">
        <v>73</v>
      </c>
      <c r="D158" s="350" t="s">
        <v>71</v>
      </c>
      <c r="E158" s="351"/>
      <c r="F158" s="352"/>
      <c r="G158" s="353"/>
      <c r="H158" s="489"/>
      <c r="I158" s="1288"/>
      <c r="J158" s="1289"/>
      <c r="K158" s="1288"/>
      <c r="L158" s="1289"/>
      <c r="M158" s="12"/>
    </row>
    <row r="159" spans="1:13" ht="11.25">
      <c r="A159" s="11"/>
      <c r="B159" s="348">
        <v>40</v>
      </c>
      <c r="C159" s="349" t="s">
        <v>74</v>
      </c>
      <c r="D159" s="350" t="s">
        <v>72</v>
      </c>
      <c r="E159" s="351"/>
      <c r="F159" s="352"/>
      <c r="G159" s="353"/>
      <c r="H159" s="353"/>
      <c r="I159" s="1288"/>
      <c r="J159" s="1289"/>
      <c r="K159" s="1288"/>
      <c r="L159" s="1289"/>
      <c r="M159" s="12"/>
    </row>
    <row r="160" spans="1:13" ht="11.25">
      <c r="A160" s="11"/>
      <c r="B160" s="348">
        <v>41</v>
      </c>
      <c r="C160" s="349" t="s">
        <v>75</v>
      </c>
      <c r="D160" s="350" t="s">
        <v>77</v>
      </c>
      <c r="E160" s="351"/>
      <c r="F160" s="352"/>
      <c r="G160" s="353"/>
      <c r="H160" s="353"/>
      <c r="I160" s="1288"/>
      <c r="J160" s="1289"/>
      <c r="K160" s="1288"/>
      <c r="L160" s="1289"/>
      <c r="M160" s="12"/>
    </row>
    <row r="161" spans="1:13" ht="11.25">
      <c r="A161" s="11"/>
      <c r="B161" s="348">
        <v>42</v>
      </c>
      <c r="C161" s="349" t="s">
        <v>76</v>
      </c>
      <c r="D161" s="350" t="s">
        <v>78</v>
      </c>
      <c r="E161" s="351"/>
      <c r="F161" s="352"/>
      <c r="G161" s="353"/>
      <c r="H161" s="353"/>
      <c r="I161" s="1288"/>
      <c r="J161" s="1289"/>
      <c r="K161" s="1288"/>
      <c r="L161" s="1289"/>
      <c r="M161" s="12"/>
    </row>
    <row r="162" spans="1:13" ht="11.25">
      <c r="A162" s="11"/>
      <c r="B162" s="348">
        <v>43</v>
      </c>
      <c r="C162" s="349" t="s">
        <v>245</v>
      </c>
      <c r="D162" s="1282" t="s">
        <v>246</v>
      </c>
      <c r="E162" s="1283"/>
      <c r="F162" s="352"/>
      <c r="G162" s="353"/>
      <c r="H162" s="353"/>
      <c r="I162" s="1288"/>
      <c r="J162" s="1289"/>
      <c r="K162" s="1278"/>
      <c r="L162" s="1279"/>
      <c r="M162" s="12"/>
    </row>
    <row r="163" spans="1:13" ht="11.25">
      <c r="A163" s="11"/>
      <c r="B163" s="348">
        <v>44</v>
      </c>
      <c r="C163" s="349" t="s">
        <v>247</v>
      </c>
      <c r="D163" s="1282" t="s">
        <v>248</v>
      </c>
      <c r="E163" s="1283"/>
      <c r="F163" s="352"/>
      <c r="G163" s="353"/>
      <c r="H163" s="353"/>
      <c r="I163" s="1288"/>
      <c r="J163" s="1289"/>
      <c r="K163" s="1278"/>
      <c r="L163" s="1279"/>
      <c r="M163" s="12"/>
    </row>
    <row r="164" spans="1:13" ht="11.25">
      <c r="A164" s="11"/>
      <c r="B164" s="348">
        <v>45</v>
      </c>
      <c r="C164" s="349" t="s">
        <v>249</v>
      </c>
      <c r="D164" s="1282" t="s">
        <v>250</v>
      </c>
      <c r="E164" s="1283"/>
      <c r="F164" s="352"/>
      <c r="G164" s="353"/>
      <c r="H164" s="353"/>
      <c r="I164" s="1288"/>
      <c r="J164" s="1289"/>
      <c r="K164" s="1278"/>
      <c r="L164" s="1279"/>
      <c r="M164" s="12"/>
    </row>
    <row r="165" spans="1:13" ht="11.25">
      <c r="A165" s="11"/>
      <c r="B165" s="348">
        <v>46</v>
      </c>
      <c r="C165" s="349" t="s">
        <v>251</v>
      </c>
      <c r="D165" s="1282" t="s">
        <v>252</v>
      </c>
      <c r="E165" s="1283"/>
      <c r="F165" s="352"/>
      <c r="G165" s="353"/>
      <c r="H165" s="353"/>
      <c r="I165" s="1288"/>
      <c r="J165" s="1289"/>
      <c r="K165" s="1278"/>
      <c r="L165" s="1279"/>
      <c r="M165" s="12"/>
    </row>
    <row r="166" spans="1:13" ht="11.25">
      <c r="A166" s="11"/>
      <c r="B166" s="348">
        <v>47</v>
      </c>
      <c r="C166" s="349" t="s">
        <v>253</v>
      </c>
      <c r="D166" s="1282" t="s">
        <v>254</v>
      </c>
      <c r="E166" s="1283"/>
      <c r="F166" s="352"/>
      <c r="G166" s="353"/>
      <c r="H166" s="353"/>
      <c r="I166" s="1288"/>
      <c r="J166" s="1289"/>
      <c r="K166" s="1278"/>
      <c r="L166" s="1279"/>
      <c r="M166" s="12"/>
    </row>
    <row r="167" spans="1:13" ht="11.25">
      <c r="A167" s="11"/>
      <c r="B167" s="348">
        <v>48</v>
      </c>
      <c r="C167" s="349" t="s">
        <v>255</v>
      </c>
      <c r="D167" s="1282" t="s">
        <v>256</v>
      </c>
      <c r="E167" s="1283"/>
      <c r="F167" s="352"/>
      <c r="G167" s="353"/>
      <c r="H167" s="353"/>
      <c r="I167" s="1288"/>
      <c r="J167" s="1289"/>
      <c r="K167" s="1278"/>
      <c r="L167" s="1279"/>
      <c r="M167" s="12"/>
    </row>
    <row r="168" spans="1:13" ht="11.25">
      <c r="A168" s="11"/>
      <c r="B168" s="348">
        <v>49</v>
      </c>
      <c r="C168" s="349" t="s">
        <v>257</v>
      </c>
      <c r="D168" s="1282" t="s">
        <v>258</v>
      </c>
      <c r="E168" s="1283"/>
      <c r="F168" s="352"/>
      <c r="G168" s="353"/>
      <c r="H168" s="353"/>
      <c r="I168" s="1288"/>
      <c r="J168" s="1289"/>
      <c r="K168" s="1278"/>
      <c r="L168" s="1279"/>
      <c r="M168" s="12"/>
    </row>
    <row r="169" spans="1:13" ht="11.25">
      <c r="A169" s="11"/>
      <c r="B169" s="348">
        <v>50</v>
      </c>
      <c r="C169" s="349" t="s">
        <v>259</v>
      </c>
      <c r="D169" s="1282" t="s">
        <v>260</v>
      </c>
      <c r="E169" s="1283"/>
      <c r="F169" s="352"/>
      <c r="G169" s="353"/>
      <c r="H169" s="353"/>
      <c r="I169" s="1278"/>
      <c r="J169" s="1279"/>
      <c r="K169" s="1278"/>
      <c r="L169" s="1279"/>
      <c r="M169" s="12"/>
    </row>
    <row r="170" spans="1:13" ht="11.25">
      <c r="A170" s="11"/>
      <c r="B170" s="356">
        <v>51</v>
      </c>
      <c r="C170" s="349" t="s">
        <v>263</v>
      </c>
      <c r="D170" s="1286" t="s">
        <v>261</v>
      </c>
      <c r="E170" s="1287"/>
      <c r="F170" s="352"/>
      <c r="G170" s="353"/>
      <c r="H170" s="353"/>
      <c r="I170" s="1288"/>
      <c r="J170" s="1289"/>
      <c r="K170" s="1278"/>
      <c r="L170" s="1279"/>
      <c r="M170" s="12"/>
    </row>
    <row r="171" spans="1:13" ht="11.25">
      <c r="A171" s="11"/>
      <c r="B171" s="357"/>
      <c r="C171" s="358"/>
      <c r="D171" s="359"/>
      <c r="E171" s="360"/>
      <c r="F171" s="361"/>
      <c r="G171" s="362"/>
      <c r="H171" s="362"/>
      <c r="I171" s="1280"/>
      <c r="J171" s="1281"/>
      <c r="K171" s="1280"/>
      <c r="L171" s="1281"/>
      <c r="M171" s="12"/>
    </row>
    <row r="172" spans="1:14" ht="13.5" customHeight="1">
      <c r="A172" s="59"/>
      <c r="B172" s="364">
        <v>52</v>
      </c>
      <c r="C172" s="365" t="s">
        <v>61</v>
      </c>
      <c r="D172" s="1284" t="s">
        <v>88</v>
      </c>
      <c r="E172" s="1285"/>
      <c r="F172" s="366"/>
      <c r="G172" s="288">
        <f>SUM(G173:G193)</f>
        <v>0</v>
      </c>
      <c r="H172" s="288">
        <f>SUM(H173:H193)</f>
        <v>0</v>
      </c>
      <c r="I172" s="1459">
        <f>SUM(I173:I193)</f>
        <v>0</v>
      </c>
      <c r="J172" s="1460"/>
      <c r="K172" s="1459">
        <f>SUM(K173:K193)</f>
        <v>0</v>
      </c>
      <c r="L172" s="1460"/>
      <c r="M172" s="60"/>
      <c r="N172" s="61"/>
    </row>
    <row r="173" spans="1:14" s="326" customFormat="1" ht="13.5" customHeight="1">
      <c r="A173" s="62"/>
      <c r="B173" s="368">
        <v>53</v>
      </c>
      <c r="C173" s="328" t="s">
        <v>61</v>
      </c>
      <c r="D173" s="1273" t="s">
        <v>112</v>
      </c>
      <c r="E173" s="1249"/>
      <c r="F173" s="370"/>
      <c r="G173" s="371"/>
      <c r="H173" s="332"/>
      <c r="I173" s="1461"/>
      <c r="J173" s="1462"/>
      <c r="K173" s="1276"/>
      <c r="L173" s="1277"/>
      <c r="M173" s="324"/>
      <c r="N173" s="325"/>
    </row>
    <row r="174" spans="1:14" s="326" customFormat="1" ht="13.5" customHeight="1">
      <c r="A174" s="62"/>
      <c r="B174" s="368">
        <v>54</v>
      </c>
      <c r="C174" s="328" t="s">
        <v>99</v>
      </c>
      <c r="D174" s="1273" t="s">
        <v>113</v>
      </c>
      <c r="E174" s="1249"/>
      <c r="F174" s="370"/>
      <c r="G174" s="371"/>
      <c r="H174" s="332"/>
      <c r="I174" s="1461"/>
      <c r="J174" s="1462"/>
      <c r="K174" s="1276"/>
      <c r="L174" s="1277"/>
      <c r="M174" s="324"/>
      <c r="N174" s="325"/>
    </row>
    <row r="175" spans="1:14" s="326" customFormat="1" ht="13.5" customHeight="1">
      <c r="A175" s="62"/>
      <c r="B175" s="368">
        <v>55</v>
      </c>
      <c r="C175" s="328" t="s">
        <v>100</v>
      </c>
      <c r="D175" s="1273" t="s">
        <v>302</v>
      </c>
      <c r="E175" s="1249"/>
      <c r="F175" s="370"/>
      <c r="G175" s="371"/>
      <c r="H175" s="332"/>
      <c r="I175" s="1461"/>
      <c r="J175" s="1462"/>
      <c r="K175" s="1276"/>
      <c r="L175" s="1277"/>
      <c r="M175" s="324"/>
      <c r="N175" s="325"/>
    </row>
    <row r="176" spans="1:14" s="326" customFormat="1" ht="13.5" customHeight="1">
      <c r="A176" s="62"/>
      <c r="B176" s="368">
        <v>56</v>
      </c>
      <c r="C176" s="328" t="s">
        <v>121</v>
      </c>
      <c r="D176" s="1249" t="s">
        <v>264</v>
      </c>
      <c r="E176" s="1250"/>
      <c r="F176" s="370"/>
      <c r="G176" s="371"/>
      <c r="H176" s="371"/>
      <c r="I176" s="1463"/>
      <c r="J176" s="1464"/>
      <c r="K176" s="1253"/>
      <c r="L176" s="1254"/>
      <c r="M176" s="324"/>
      <c r="N176" s="325"/>
    </row>
    <row r="177" spans="1:14" s="326" customFormat="1" ht="13.5" customHeight="1">
      <c r="A177" s="62"/>
      <c r="B177" s="368">
        <v>57</v>
      </c>
      <c r="C177" s="328" t="s">
        <v>265</v>
      </c>
      <c r="D177" s="369" t="s">
        <v>266</v>
      </c>
      <c r="E177" s="373"/>
      <c r="F177" s="370"/>
      <c r="G177" s="371"/>
      <c r="H177" s="332"/>
      <c r="I177" s="1463"/>
      <c r="J177" s="1464"/>
      <c r="K177" s="1253"/>
      <c r="L177" s="1254"/>
      <c r="M177" s="324"/>
      <c r="N177" s="325"/>
    </row>
    <row r="178" spans="1:14" s="326" customFormat="1" ht="13.5" customHeight="1">
      <c r="A178" s="62"/>
      <c r="B178" s="368">
        <v>58</v>
      </c>
      <c r="C178" s="328" t="s">
        <v>267</v>
      </c>
      <c r="D178" s="369" t="s">
        <v>268</v>
      </c>
      <c r="E178" s="373"/>
      <c r="F178" s="370"/>
      <c r="G178" s="371"/>
      <c r="H178" s="332"/>
      <c r="I178" s="1463"/>
      <c r="J178" s="1464"/>
      <c r="K178" s="1253"/>
      <c r="L178" s="1254"/>
      <c r="M178" s="324"/>
      <c r="N178" s="325"/>
    </row>
    <row r="179" spans="1:14" s="326" customFormat="1" ht="13.5" customHeight="1">
      <c r="A179" s="62"/>
      <c r="B179" s="368">
        <v>59</v>
      </c>
      <c r="C179" s="328" t="s">
        <v>102</v>
      </c>
      <c r="D179" s="1249" t="s">
        <v>269</v>
      </c>
      <c r="E179" s="1250"/>
      <c r="F179" s="370"/>
      <c r="G179" s="371"/>
      <c r="H179" s="332"/>
      <c r="I179" s="1463"/>
      <c r="J179" s="1464"/>
      <c r="K179" s="1253"/>
      <c r="L179" s="1254"/>
      <c r="M179" s="324"/>
      <c r="N179" s="325"/>
    </row>
    <row r="180" spans="1:14" s="326" customFormat="1" ht="13.5" customHeight="1">
      <c r="A180" s="62"/>
      <c r="B180" s="368">
        <v>60</v>
      </c>
      <c r="C180" s="328" t="s">
        <v>101</v>
      </c>
      <c r="D180" s="1249" t="s">
        <v>115</v>
      </c>
      <c r="E180" s="1250"/>
      <c r="F180" s="370"/>
      <c r="G180" s="371"/>
      <c r="H180" s="332"/>
      <c r="I180" s="1463"/>
      <c r="J180" s="1464"/>
      <c r="K180" s="1253"/>
      <c r="L180" s="1254"/>
      <c r="M180" s="324"/>
      <c r="N180" s="325"/>
    </row>
    <row r="181" spans="1:14" s="326" customFormat="1" ht="13.5" customHeight="1">
      <c r="A181" s="62"/>
      <c r="B181" s="368">
        <v>61</v>
      </c>
      <c r="C181" s="328" t="s">
        <v>103</v>
      </c>
      <c r="D181" s="1249" t="s">
        <v>116</v>
      </c>
      <c r="E181" s="1250"/>
      <c r="F181" s="370"/>
      <c r="G181" s="371"/>
      <c r="H181" s="332"/>
      <c r="I181" s="1463"/>
      <c r="J181" s="1464"/>
      <c r="K181" s="1253"/>
      <c r="L181" s="1254"/>
      <c r="M181" s="324"/>
      <c r="N181" s="325"/>
    </row>
    <row r="182" spans="1:14" s="326" customFormat="1" ht="13.5" customHeight="1">
      <c r="A182" s="62"/>
      <c r="B182" s="368">
        <v>62</v>
      </c>
      <c r="C182" s="328" t="s">
        <v>104</v>
      </c>
      <c r="D182" s="1249" t="s">
        <v>117</v>
      </c>
      <c r="E182" s="1250"/>
      <c r="F182" s="370"/>
      <c r="G182" s="371"/>
      <c r="H182" s="332"/>
      <c r="I182" s="1463"/>
      <c r="J182" s="1464"/>
      <c r="K182" s="1253"/>
      <c r="L182" s="1254"/>
      <c r="M182" s="324"/>
      <c r="N182" s="325"/>
    </row>
    <row r="183" spans="1:14" s="326" customFormat="1" ht="13.5" customHeight="1">
      <c r="A183" s="62"/>
      <c r="B183" s="368">
        <v>63</v>
      </c>
      <c r="C183" s="328" t="s">
        <v>105</v>
      </c>
      <c r="D183" s="1249" t="s">
        <v>118</v>
      </c>
      <c r="E183" s="1250"/>
      <c r="F183" s="370"/>
      <c r="G183" s="371"/>
      <c r="H183" s="332"/>
      <c r="I183" s="1463"/>
      <c r="J183" s="1464"/>
      <c r="K183" s="1253"/>
      <c r="L183" s="1254"/>
      <c r="M183" s="324"/>
      <c r="N183" s="325"/>
    </row>
    <row r="184" spans="1:14" s="326" customFormat="1" ht="13.5" customHeight="1">
      <c r="A184" s="62"/>
      <c r="B184" s="368">
        <v>64</v>
      </c>
      <c r="C184" s="328" t="s">
        <v>270</v>
      </c>
      <c r="D184" s="1249" t="s">
        <v>271</v>
      </c>
      <c r="E184" s="1270"/>
      <c r="F184" s="370"/>
      <c r="G184" s="371"/>
      <c r="H184" s="332"/>
      <c r="I184" s="1463"/>
      <c r="J184" s="1464"/>
      <c r="K184" s="1253"/>
      <c r="L184" s="1254"/>
      <c r="M184" s="324"/>
      <c r="N184" s="325"/>
    </row>
    <row r="185" spans="1:14" s="326" customFormat="1" ht="13.5" customHeight="1">
      <c r="A185" s="62"/>
      <c r="B185" s="368">
        <v>65</v>
      </c>
      <c r="C185" s="328" t="s">
        <v>272</v>
      </c>
      <c r="D185" s="1249" t="s">
        <v>273</v>
      </c>
      <c r="E185" s="1270"/>
      <c r="F185" s="370"/>
      <c r="G185" s="371"/>
      <c r="H185" s="371"/>
      <c r="I185" s="1463"/>
      <c r="J185" s="1464"/>
      <c r="K185" s="1253"/>
      <c r="L185" s="1254"/>
      <c r="M185" s="324"/>
      <c r="N185" s="325"/>
    </row>
    <row r="186" spans="1:14" s="326" customFormat="1" ht="13.5" customHeight="1">
      <c r="A186" s="62"/>
      <c r="B186" s="368">
        <v>66</v>
      </c>
      <c r="C186" s="328" t="s">
        <v>106</v>
      </c>
      <c r="D186" s="1249" t="s">
        <v>119</v>
      </c>
      <c r="E186" s="1250"/>
      <c r="F186" s="370"/>
      <c r="G186" s="371"/>
      <c r="H186" s="371"/>
      <c r="I186" s="1463"/>
      <c r="J186" s="1464"/>
      <c r="K186" s="1253"/>
      <c r="L186" s="1254"/>
      <c r="M186" s="324"/>
      <c r="N186" s="325"/>
    </row>
    <row r="187" spans="1:14" s="326" customFormat="1" ht="13.5" customHeight="1">
      <c r="A187" s="62"/>
      <c r="B187" s="368">
        <v>67</v>
      </c>
      <c r="C187" s="328" t="s">
        <v>107</v>
      </c>
      <c r="D187" s="1249" t="s">
        <v>274</v>
      </c>
      <c r="E187" s="1250"/>
      <c r="F187" s="370"/>
      <c r="G187" s="371"/>
      <c r="H187" s="332"/>
      <c r="I187" s="1463"/>
      <c r="J187" s="1464"/>
      <c r="K187" s="1253"/>
      <c r="L187" s="1254"/>
      <c r="M187" s="324"/>
      <c r="N187" s="325"/>
    </row>
    <row r="188" spans="1:14" s="326" customFormat="1" ht="13.5" customHeight="1">
      <c r="A188" s="62"/>
      <c r="B188" s="374">
        <v>68</v>
      </c>
      <c r="C188" s="328" t="s">
        <v>108</v>
      </c>
      <c r="D188" s="1249" t="s">
        <v>303</v>
      </c>
      <c r="E188" s="1250"/>
      <c r="F188" s="370"/>
      <c r="G188" s="371"/>
      <c r="H188" s="332"/>
      <c r="I188" s="1463"/>
      <c r="J188" s="1464"/>
      <c r="K188" s="1253"/>
      <c r="L188" s="1254"/>
      <c r="M188" s="324"/>
      <c r="N188" s="325"/>
    </row>
    <row r="189" spans="1:14" s="326" customFormat="1" ht="13.5" customHeight="1">
      <c r="A189" s="62"/>
      <c r="B189" s="374">
        <v>69</v>
      </c>
      <c r="C189" s="328" t="s">
        <v>109</v>
      </c>
      <c r="D189" s="1249" t="s">
        <v>120</v>
      </c>
      <c r="E189" s="1250"/>
      <c r="F189" s="370"/>
      <c r="G189" s="371"/>
      <c r="H189" s="371"/>
      <c r="I189" s="1463"/>
      <c r="J189" s="1464"/>
      <c r="K189" s="1253"/>
      <c r="L189" s="1254"/>
      <c r="M189" s="324"/>
      <c r="N189" s="325"/>
    </row>
    <row r="190" spans="1:14" s="326" customFormat="1" ht="13.5" customHeight="1">
      <c r="A190" s="62"/>
      <c r="B190" s="374">
        <v>70</v>
      </c>
      <c r="C190" s="328" t="s">
        <v>110</v>
      </c>
      <c r="D190" s="1249" t="s">
        <v>276</v>
      </c>
      <c r="E190" s="1270"/>
      <c r="F190" s="370"/>
      <c r="G190" s="371"/>
      <c r="H190" s="371"/>
      <c r="I190" s="1463"/>
      <c r="J190" s="1464"/>
      <c r="K190" s="1253"/>
      <c r="L190" s="1254"/>
      <c r="M190" s="324"/>
      <c r="N190" s="325"/>
    </row>
    <row r="191" spans="1:14" s="326" customFormat="1" ht="13.5" customHeight="1">
      <c r="A191" s="62"/>
      <c r="B191" s="374">
        <v>71</v>
      </c>
      <c r="C191" s="328" t="s">
        <v>111</v>
      </c>
      <c r="D191" s="1249" t="s">
        <v>277</v>
      </c>
      <c r="E191" s="1270"/>
      <c r="F191" s="370"/>
      <c r="G191" s="371"/>
      <c r="H191" s="371"/>
      <c r="I191" s="1463"/>
      <c r="J191" s="1464"/>
      <c r="K191" s="1253"/>
      <c r="L191" s="1254"/>
      <c r="M191" s="324"/>
      <c r="N191" s="325"/>
    </row>
    <row r="192" spans="1:14" s="326" customFormat="1" ht="13.5" customHeight="1">
      <c r="A192" s="62"/>
      <c r="B192" s="374">
        <v>72</v>
      </c>
      <c r="C192" s="328" t="s">
        <v>278</v>
      </c>
      <c r="D192" s="1249" t="s">
        <v>279</v>
      </c>
      <c r="E192" s="1250"/>
      <c r="F192" s="370"/>
      <c r="G192" s="371"/>
      <c r="H192" s="371"/>
      <c r="I192" s="1463"/>
      <c r="J192" s="1464"/>
      <c r="K192" s="1253"/>
      <c r="L192" s="1254"/>
      <c r="M192" s="324"/>
      <c r="N192" s="325"/>
    </row>
    <row r="193" spans="1:14" s="326" customFormat="1" ht="13.5" customHeight="1" thickBot="1">
      <c r="A193" s="62"/>
      <c r="B193" s="374">
        <v>73</v>
      </c>
      <c r="C193" s="328" t="s">
        <v>286</v>
      </c>
      <c r="D193" s="1249" t="s">
        <v>280</v>
      </c>
      <c r="E193" s="1250"/>
      <c r="F193" s="375"/>
      <c r="G193" s="376"/>
      <c r="H193" s="376"/>
      <c r="I193" s="1465"/>
      <c r="J193" s="1466"/>
      <c r="K193" s="1257"/>
      <c r="L193" s="1258"/>
      <c r="M193" s="324"/>
      <c r="N193" s="325"/>
    </row>
    <row r="194" spans="1:14" ht="11.25">
      <c r="A194" s="3"/>
      <c r="B194" s="1259" t="s">
        <v>80</v>
      </c>
      <c r="C194" s="1259"/>
      <c r="D194" s="1259"/>
      <c r="E194" s="1259"/>
      <c r="F194" s="1259"/>
      <c r="G194" s="1259"/>
      <c r="H194" s="1259"/>
      <c r="I194" s="1259"/>
      <c r="J194" s="1259"/>
      <c r="K194" s="1259"/>
      <c r="L194" s="1259"/>
      <c r="M194" s="1260"/>
      <c r="N194" s="4"/>
    </row>
    <row r="195" spans="1:14" ht="11.25">
      <c r="A195" s="5"/>
      <c r="B195" s="1259" t="s">
        <v>79</v>
      </c>
      <c r="C195" s="1259"/>
      <c r="D195" s="1259"/>
      <c r="E195" s="1259"/>
      <c r="F195" s="1259"/>
      <c r="G195" s="1259"/>
      <c r="H195" s="1259"/>
      <c r="I195" s="1259"/>
      <c r="J195" s="1259"/>
      <c r="K195" s="1259"/>
      <c r="L195" s="1259"/>
      <c r="M195" s="1261"/>
      <c r="N195" s="4"/>
    </row>
    <row r="196" spans="1:14" ht="11.25">
      <c r="A196" s="5"/>
      <c r="B196" s="1259" t="s">
        <v>62</v>
      </c>
      <c r="C196" s="1259"/>
      <c r="D196" s="1259"/>
      <c r="E196" s="1259"/>
      <c r="F196" s="1259"/>
      <c r="G196" s="1259"/>
      <c r="H196" s="1259"/>
      <c r="I196" s="1259"/>
      <c r="J196" s="1259"/>
      <c r="K196" s="1259"/>
      <c r="L196" s="1259"/>
      <c r="M196" s="1261"/>
      <c r="N196" s="4"/>
    </row>
    <row r="197" spans="1:13" ht="12" thickBot="1">
      <c r="A197" s="11"/>
      <c r="B197" s="378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12"/>
    </row>
    <row r="198" spans="1:13" ht="12" thickBot="1">
      <c r="A198" s="11"/>
      <c r="B198" s="1262" t="s">
        <v>91</v>
      </c>
      <c r="C198" s="1263"/>
      <c r="D198" s="1268" t="s">
        <v>63</v>
      </c>
      <c r="E198" s="1269"/>
      <c r="F198" s="13" t="s">
        <v>64</v>
      </c>
      <c r="G198" s="1262" t="s">
        <v>65</v>
      </c>
      <c r="H198" s="1263"/>
      <c r="I198" s="13" t="s">
        <v>64</v>
      </c>
      <c r="J198" s="7" t="s">
        <v>66</v>
      </c>
      <c r="K198" s="1268" t="s">
        <v>67</v>
      </c>
      <c r="L198" s="1269"/>
      <c r="M198" s="12"/>
    </row>
    <row r="199" spans="1:13" ht="11.25">
      <c r="A199" s="11"/>
      <c r="B199" s="1264"/>
      <c r="C199" s="1265"/>
      <c r="D199" s="1"/>
      <c r="E199" s="2" t="s">
        <v>411</v>
      </c>
      <c r="F199" s="166" t="s">
        <v>341</v>
      </c>
      <c r="G199" s="1264"/>
      <c r="H199" s="1265"/>
      <c r="I199" s="166" t="s">
        <v>386</v>
      </c>
      <c r="J199" s="1"/>
      <c r="K199" s="1"/>
      <c r="L199" s="2"/>
      <c r="M199" s="12"/>
    </row>
    <row r="200" spans="1:13" ht="12" thickBot="1">
      <c r="A200" s="11"/>
      <c r="B200" s="1266"/>
      <c r="C200" s="1267"/>
      <c r="D200" s="170"/>
      <c r="E200" s="20"/>
      <c r="F200" s="379"/>
      <c r="G200" s="1266"/>
      <c r="H200" s="1267"/>
      <c r="I200" s="379"/>
      <c r="J200" s="170"/>
      <c r="K200" s="170"/>
      <c r="L200" s="20"/>
      <c r="M200" s="12"/>
    </row>
    <row r="201" spans="1:13" ht="12" thickBot="1">
      <c r="A201" s="170"/>
      <c r="B201" s="380"/>
      <c r="C201" s="171"/>
      <c r="D201" s="171"/>
      <c r="E201" s="171"/>
      <c r="F201" s="171"/>
      <c r="G201" s="171"/>
      <c r="H201" s="171"/>
      <c r="I201" s="171"/>
      <c r="J201" s="171"/>
      <c r="K201" s="171"/>
      <c r="L201" s="171"/>
      <c r="M201" s="20"/>
    </row>
  </sheetData>
  <sheetProtection/>
  <mergeCells count="390">
    <mergeCell ref="B9:L9"/>
    <mergeCell ref="K10:L10"/>
    <mergeCell ref="K11:L11"/>
    <mergeCell ref="K14:L14"/>
    <mergeCell ref="A6:M6"/>
    <mergeCell ref="A7:M7"/>
    <mergeCell ref="B8:C8"/>
    <mergeCell ref="D8:J8"/>
    <mergeCell ref="K8:L8"/>
    <mergeCell ref="K15:L15"/>
    <mergeCell ref="K18:L18"/>
    <mergeCell ref="B22:L22"/>
    <mergeCell ref="B23:B24"/>
    <mergeCell ref="C23:E23"/>
    <mergeCell ref="F23:F24"/>
    <mergeCell ref="G23:H23"/>
    <mergeCell ref="I23:J23"/>
    <mergeCell ref="K23:L23"/>
    <mergeCell ref="C36:D36"/>
    <mergeCell ref="C41:E41"/>
    <mergeCell ref="B48:L48"/>
    <mergeCell ref="B49:B50"/>
    <mergeCell ref="C49:F50"/>
    <mergeCell ref="I49:J49"/>
    <mergeCell ref="K49:L49"/>
    <mergeCell ref="I50:J50"/>
    <mergeCell ref="K50:L50"/>
    <mergeCell ref="I53:J53"/>
    <mergeCell ref="K53:L53"/>
    <mergeCell ref="I54:J54"/>
    <mergeCell ref="K54:L54"/>
    <mergeCell ref="I51:J51"/>
    <mergeCell ref="K51:L51"/>
    <mergeCell ref="I52:J52"/>
    <mergeCell ref="K52:L52"/>
    <mergeCell ref="I57:J57"/>
    <mergeCell ref="K57:L57"/>
    <mergeCell ref="I58:J58"/>
    <mergeCell ref="K58:L58"/>
    <mergeCell ref="I55:J55"/>
    <mergeCell ref="K55:L55"/>
    <mergeCell ref="I56:J56"/>
    <mergeCell ref="K56:L56"/>
    <mergeCell ref="I61:J61"/>
    <mergeCell ref="K61:L61"/>
    <mergeCell ref="I62:J62"/>
    <mergeCell ref="K62:L62"/>
    <mergeCell ref="I59:J59"/>
    <mergeCell ref="K59:L59"/>
    <mergeCell ref="I60:J60"/>
    <mergeCell ref="K60:L60"/>
    <mergeCell ref="I65:J65"/>
    <mergeCell ref="K65:L65"/>
    <mergeCell ref="I66:J66"/>
    <mergeCell ref="K66:L66"/>
    <mergeCell ref="I63:J63"/>
    <mergeCell ref="K63:L63"/>
    <mergeCell ref="I64:J64"/>
    <mergeCell ref="K64:L64"/>
    <mergeCell ref="I69:J69"/>
    <mergeCell ref="K69:L69"/>
    <mergeCell ref="I70:J70"/>
    <mergeCell ref="K70:L70"/>
    <mergeCell ref="I67:J67"/>
    <mergeCell ref="K67:L67"/>
    <mergeCell ref="I68:J68"/>
    <mergeCell ref="K68:L68"/>
    <mergeCell ref="B71:L71"/>
    <mergeCell ref="B72:B73"/>
    <mergeCell ref="C72:F72"/>
    <mergeCell ref="I72:J72"/>
    <mergeCell ref="K72:L72"/>
    <mergeCell ref="I73:J73"/>
    <mergeCell ref="K73:L73"/>
    <mergeCell ref="K77:L77"/>
    <mergeCell ref="I74:J74"/>
    <mergeCell ref="K74:L74"/>
    <mergeCell ref="D75:E75"/>
    <mergeCell ref="I75:J75"/>
    <mergeCell ref="K75:L75"/>
    <mergeCell ref="D79:E79"/>
    <mergeCell ref="I79:J79"/>
    <mergeCell ref="K79:L79"/>
    <mergeCell ref="I81:J81"/>
    <mergeCell ref="K81:L81"/>
    <mergeCell ref="D76:E76"/>
    <mergeCell ref="I76:J76"/>
    <mergeCell ref="K76:L76"/>
    <mergeCell ref="D77:E77"/>
    <mergeCell ref="I77:J77"/>
    <mergeCell ref="D82:E82"/>
    <mergeCell ref="I82:J82"/>
    <mergeCell ref="K82:L82"/>
    <mergeCell ref="D83:E83"/>
    <mergeCell ref="I83:J83"/>
    <mergeCell ref="K83:L83"/>
    <mergeCell ref="D84:E84"/>
    <mergeCell ref="I84:J84"/>
    <mergeCell ref="K84:L84"/>
    <mergeCell ref="D85:E85"/>
    <mergeCell ref="I85:J85"/>
    <mergeCell ref="K85:L85"/>
    <mergeCell ref="D86:E86"/>
    <mergeCell ref="I86:J86"/>
    <mergeCell ref="K86:L86"/>
    <mergeCell ref="D87:E87"/>
    <mergeCell ref="I87:J87"/>
    <mergeCell ref="K87:L87"/>
    <mergeCell ref="D88:E88"/>
    <mergeCell ref="I88:J88"/>
    <mergeCell ref="K88:L88"/>
    <mergeCell ref="D89:E89"/>
    <mergeCell ref="I89:J89"/>
    <mergeCell ref="K89:L89"/>
    <mergeCell ref="D90:E90"/>
    <mergeCell ref="I90:J90"/>
    <mergeCell ref="K90:L90"/>
    <mergeCell ref="D91:E91"/>
    <mergeCell ref="I91:J91"/>
    <mergeCell ref="K91:L91"/>
    <mergeCell ref="I94:J94"/>
    <mergeCell ref="K94:L94"/>
    <mergeCell ref="I95:J95"/>
    <mergeCell ref="K95:L95"/>
    <mergeCell ref="D92:E92"/>
    <mergeCell ref="I92:J92"/>
    <mergeCell ref="K92:L92"/>
    <mergeCell ref="D93:E93"/>
    <mergeCell ref="I93:J93"/>
    <mergeCell ref="K93:L93"/>
    <mergeCell ref="I98:J98"/>
    <mergeCell ref="K98:L98"/>
    <mergeCell ref="I99:J99"/>
    <mergeCell ref="K99:L99"/>
    <mergeCell ref="D96:E96"/>
    <mergeCell ref="I96:J96"/>
    <mergeCell ref="K96:L96"/>
    <mergeCell ref="D97:E97"/>
    <mergeCell ref="I97:J97"/>
    <mergeCell ref="K97:L97"/>
    <mergeCell ref="I102:J102"/>
    <mergeCell ref="K102:L102"/>
    <mergeCell ref="I103:J103"/>
    <mergeCell ref="K103:L103"/>
    <mergeCell ref="I100:J100"/>
    <mergeCell ref="K100:L100"/>
    <mergeCell ref="I101:J101"/>
    <mergeCell ref="K101:L101"/>
    <mergeCell ref="D106:E106"/>
    <mergeCell ref="I106:J106"/>
    <mergeCell ref="K106:L106"/>
    <mergeCell ref="I107:J107"/>
    <mergeCell ref="K107:L107"/>
    <mergeCell ref="I104:J104"/>
    <mergeCell ref="K104:L104"/>
    <mergeCell ref="I105:J105"/>
    <mergeCell ref="K105:L105"/>
    <mergeCell ref="K111:L111"/>
    <mergeCell ref="D108:E108"/>
    <mergeCell ref="I108:J108"/>
    <mergeCell ref="K108:L108"/>
    <mergeCell ref="D109:E109"/>
    <mergeCell ref="I109:J109"/>
    <mergeCell ref="K109:L109"/>
    <mergeCell ref="I112:J112"/>
    <mergeCell ref="K112:L112"/>
    <mergeCell ref="D113:E113"/>
    <mergeCell ref="I113:J113"/>
    <mergeCell ref="K113:L113"/>
    <mergeCell ref="D110:E110"/>
    <mergeCell ref="I110:J110"/>
    <mergeCell ref="K110:L110"/>
    <mergeCell ref="D111:E111"/>
    <mergeCell ref="I111:J111"/>
    <mergeCell ref="K117:L117"/>
    <mergeCell ref="D114:E114"/>
    <mergeCell ref="I114:J114"/>
    <mergeCell ref="K114:L114"/>
    <mergeCell ref="D115:E115"/>
    <mergeCell ref="I115:J115"/>
    <mergeCell ref="K115:L115"/>
    <mergeCell ref="I118:J118"/>
    <mergeCell ref="K118:L118"/>
    <mergeCell ref="D119:E119"/>
    <mergeCell ref="I119:J119"/>
    <mergeCell ref="K119:L119"/>
    <mergeCell ref="D116:E116"/>
    <mergeCell ref="I116:J116"/>
    <mergeCell ref="K116:L116"/>
    <mergeCell ref="D117:E117"/>
    <mergeCell ref="I117:J117"/>
    <mergeCell ref="K123:L123"/>
    <mergeCell ref="D120:E120"/>
    <mergeCell ref="I120:J120"/>
    <mergeCell ref="K120:L120"/>
    <mergeCell ref="D121:E121"/>
    <mergeCell ref="I121:J121"/>
    <mergeCell ref="K121:L121"/>
    <mergeCell ref="D124:E124"/>
    <mergeCell ref="I124:J124"/>
    <mergeCell ref="K124:L124"/>
    <mergeCell ref="I125:J125"/>
    <mergeCell ref="K125:L125"/>
    <mergeCell ref="D122:E122"/>
    <mergeCell ref="I122:J122"/>
    <mergeCell ref="K122:L122"/>
    <mergeCell ref="D123:E123"/>
    <mergeCell ref="I123:J123"/>
    <mergeCell ref="D128:E128"/>
    <mergeCell ref="I128:J128"/>
    <mergeCell ref="K128:L128"/>
    <mergeCell ref="D129:E129"/>
    <mergeCell ref="I129:J129"/>
    <mergeCell ref="K129:L129"/>
    <mergeCell ref="D130:E130"/>
    <mergeCell ref="I130:J130"/>
    <mergeCell ref="K130:L130"/>
    <mergeCell ref="D131:E131"/>
    <mergeCell ref="I131:J131"/>
    <mergeCell ref="K131:L131"/>
    <mergeCell ref="D132:E132"/>
    <mergeCell ref="I132:J132"/>
    <mergeCell ref="K132:L132"/>
    <mergeCell ref="D133:E133"/>
    <mergeCell ref="I133:J133"/>
    <mergeCell ref="K133:L133"/>
    <mergeCell ref="D134:E134"/>
    <mergeCell ref="I134:J134"/>
    <mergeCell ref="K134:L134"/>
    <mergeCell ref="D135:E135"/>
    <mergeCell ref="I135:J135"/>
    <mergeCell ref="K135:L135"/>
    <mergeCell ref="D136:E136"/>
    <mergeCell ref="I136:J136"/>
    <mergeCell ref="K136:L136"/>
    <mergeCell ref="D137:E137"/>
    <mergeCell ref="I137:J137"/>
    <mergeCell ref="K137:L137"/>
    <mergeCell ref="D138:E138"/>
    <mergeCell ref="I138:J138"/>
    <mergeCell ref="K138:L138"/>
    <mergeCell ref="D139:E139"/>
    <mergeCell ref="I139:J139"/>
    <mergeCell ref="K139:L139"/>
    <mergeCell ref="D143:E143"/>
    <mergeCell ref="I143:J143"/>
    <mergeCell ref="K143:L143"/>
    <mergeCell ref="D140:E140"/>
    <mergeCell ref="I140:J140"/>
    <mergeCell ref="K140:L140"/>
    <mergeCell ref="I141:J141"/>
    <mergeCell ref="K141:L141"/>
    <mergeCell ref="I144:J144"/>
    <mergeCell ref="K144:L144"/>
    <mergeCell ref="I145:J145"/>
    <mergeCell ref="K145:L145"/>
    <mergeCell ref="I142:J142"/>
    <mergeCell ref="K142:L142"/>
    <mergeCell ref="I148:J148"/>
    <mergeCell ref="K148:L148"/>
    <mergeCell ref="I149:J149"/>
    <mergeCell ref="K149:L149"/>
    <mergeCell ref="I146:J146"/>
    <mergeCell ref="K146:L146"/>
    <mergeCell ref="I147:J147"/>
    <mergeCell ref="K147:L147"/>
    <mergeCell ref="I152:J152"/>
    <mergeCell ref="K152:L152"/>
    <mergeCell ref="I153:J153"/>
    <mergeCell ref="K153:L153"/>
    <mergeCell ref="I150:J150"/>
    <mergeCell ref="K150:L150"/>
    <mergeCell ref="I151:J151"/>
    <mergeCell ref="K151:L151"/>
    <mergeCell ref="I156:J156"/>
    <mergeCell ref="K156:L156"/>
    <mergeCell ref="I157:J157"/>
    <mergeCell ref="K157:L157"/>
    <mergeCell ref="I154:J154"/>
    <mergeCell ref="K154:L154"/>
    <mergeCell ref="I155:J155"/>
    <mergeCell ref="K155:L155"/>
    <mergeCell ref="I160:J160"/>
    <mergeCell ref="K160:L160"/>
    <mergeCell ref="I161:J161"/>
    <mergeCell ref="K161:L161"/>
    <mergeCell ref="I158:J158"/>
    <mergeCell ref="K158:L158"/>
    <mergeCell ref="I159:J159"/>
    <mergeCell ref="K159:L159"/>
    <mergeCell ref="D162:E162"/>
    <mergeCell ref="I162:J162"/>
    <mergeCell ref="K162:L162"/>
    <mergeCell ref="D163:E163"/>
    <mergeCell ref="I163:J163"/>
    <mergeCell ref="K163:L163"/>
    <mergeCell ref="D164:E164"/>
    <mergeCell ref="I164:J164"/>
    <mergeCell ref="K164:L164"/>
    <mergeCell ref="D165:E165"/>
    <mergeCell ref="I165:J165"/>
    <mergeCell ref="K165:L165"/>
    <mergeCell ref="K169:L169"/>
    <mergeCell ref="D166:E166"/>
    <mergeCell ref="I166:J166"/>
    <mergeCell ref="K166:L166"/>
    <mergeCell ref="D167:E167"/>
    <mergeCell ref="I167:J167"/>
    <mergeCell ref="K167:L167"/>
    <mergeCell ref="D170:E170"/>
    <mergeCell ref="I170:J170"/>
    <mergeCell ref="K170:L170"/>
    <mergeCell ref="I171:J171"/>
    <mergeCell ref="K171:L171"/>
    <mergeCell ref="D168:E168"/>
    <mergeCell ref="I168:J168"/>
    <mergeCell ref="K168:L168"/>
    <mergeCell ref="D169:E169"/>
    <mergeCell ref="I169:J169"/>
    <mergeCell ref="D172:E172"/>
    <mergeCell ref="I172:J172"/>
    <mergeCell ref="K172:L172"/>
    <mergeCell ref="D173:E173"/>
    <mergeCell ref="I173:J173"/>
    <mergeCell ref="K173:L173"/>
    <mergeCell ref="D174:E174"/>
    <mergeCell ref="I174:J174"/>
    <mergeCell ref="K174:L174"/>
    <mergeCell ref="D175:E175"/>
    <mergeCell ref="I175:J175"/>
    <mergeCell ref="K175:L175"/>
    <mergeCell ref="I178:J178"/>
    <mergeCell ref="K178:L178"/>
    <mergeCell ref="D179:E179"/>
    <mergeCell ref="I179:J179"/>
    <mergeCell ref="K179:L179"/>
    <mergeCell ref="D176:E176"/>
    <mergeCell ref="I176:J176"/>
    <mergeCell ref="K176:L176"/>
    <mergeCell ref="I177:J177"/>
    <mergeCell ref="K177:L177"/>
    <mergeCell ref="D180:E180"/>
    <mergeCell ref="I180:J180"/>
    <mergeCell ref="K180:L180"/>
    <mergeCell ref="D181:E181"/>
    <mergeCell ref="I181:J181"/>
    <mergeCell ref="K181:L181"/>
    <mergeCell ref="D182:E182"/>
    <mergeCell ref="I182:J182"/>
    <mergeCell ref="K182:L182"/>
    <mergeCell ref="D183:E183"/>
    <mergeCell ref="I183:J183"/>
    <mergeCell ref="K183:L183"/>
    <mergeCell ref="D184:E184"/>
    <mergeCell ref="I184:J184"/>
    <mergeCell ref="K184:L184"/>
    <mergeCell ref="D185:E185"/>
    <mergeCell ref="I185:J185"/>
    <mergeCell ref="K185:L185"/>
    <mergeCell ref="D186:E186"/>
    <mergeCell ref="I186:J186"/>
    <mergeCell ref="K186:L186"/>
    <mergeCell ref="D187:E187"/>
    <mergeCell ref="I187:J187"/>
    <mergeCell ref="K187:L187"/>
    <mergeCell ref="D188:E188"/>
    <mergeCell ref="I188:J188"/>
    <mergeCell ref="K188:L188"/>
    <mergeCell ref="D189:E189"/>
    <mergeCell ref="I189:J189"/>
    <mergeCell ref="K189:L189"/>
    <mergeCell ref="D190:E190"/>
    <mergeCell ref="I190:J190"/>
    <mergeCell ref="K190:L190"/>
    <mergeCell ref="D191:E191"/>
    <mergeCell ref="I191:J191"/>
    <mergeCell ref="K191:L191"/>
    <mergeCell ref="D192:E192"/>
    <mergeCell ref="I192:J192"/>
    <mergeCell ref="K192:L192"/>
    <mergeCell ref="D193:E193"/>
    <mergeCell ref="I193:J193"/>
    <mergeCell ref="K193:L193"/>
    <mergeCell ref="B194:M194"/>
    <mergeCell ref="B195:M195"/>
    <mergeCell ref="B196:M196"/>
    <mergeCell ref="B198:C200"/>
    <mergeCell ref="D198:E198"/>
    <mergeCell ref="G198:H200"/>
    <mergeCell ref="K198:L198"/>
  </mergeCells>
  <printOptions/>
  <pageMargins left="0.16" right="0.7" top="0.36" bottom="0.75" header="0.3" footer="0.3"/>
  <pageSetup horizontalDpi="600" verticalDpi="60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01"/>
  <sheetViews>
    <sheetView zoomScalePageLayoutView="0" workbookViewId="0" topLeftCell="B183">
      <selection activeCell="H209" sqref="H209"/>
    </sheetView>
  </sheetViews>
  <sheetFormatPr defaultColWidth="9.140625" defaultRowHeight="12.75"/>
  <cols>
    <col min="1" max="1" width="2.421875" style="9" hidden="1" customWidth="1"/>
    <col min="2" max="2" width="5.421875" style="9" customWidth="1"/>
    <col min="3" max="3" width="13.421875" style="9" customWidth="1"/>
    <col min="4" max="4" width="10.421875" style="9" customWidth="1"/>
    <col min="5" max="5" width="13.28125" style="9" customWidth="1"/>
    <col min="6" max="6" width="13.140625" style="9" customWidth="1"/>
    <col min="7" max="7" width="10.57421875" style="9" customWidth="1"/>
    <col min="8" max="8" width="13.00390625" style="9" customWidth="1"/>
    <col min="9" max="9" width="9.57421875" style="9" bestFit="1" customWidth="1"/>
    <col min="10" max="10" width="16.7109375" style="9" customWidth="1"/>
    <col min="11" max="11" width="7.7109375" style="9" customWidth="1"/>
    <col min="12" max="12" width="16.8515625" style="9" customWidth="1"/>
    <col min="13" max="13" width="0.13671875" style="9" customWidth="1"/>
    <col min="14" max="16384" width="9.140625" style="9" customWidth="1"/>
  </cols>
  <sheetData>
    <row r="1" ht="2.25" customHeight="1">
      <c r="B1" s="10"/>
    </row>
    <row r="2" ht="1.5" customHeight="1" hidden="1">
      <c r="B2" s="10"/>
    </row>
    <row r="3" ht="11.25" hidden="1">
      <c r="B3" s="10"/>
    </row>
    <row r="4" ht="11.25" hidden="1">
      <c r="B4" s="10"/>
    </row>
    <row r="5" ht="11.25" hidden="1">
      <c r="B5" s="10"/>
    </row>
    <row r="6" spans="1:13" ht="12" thickBot="1">
      <c r="A6" s="1431" t="s">
        <v>0</v>
      </c>
      <c r="B6" s="1431"/>
      <c r="C6" s="1431"/>
      <c r="D6" s="1431"/>
      <c r="E6" s="1431"/>
      <c r="F6" s="1431"/>
      <c r="G6" s="1431"/>
      <c r="H6" s="1431"/>
      <c r="I6" s="1431"/>
      <c r="J6" s="1431"/>
      <c r="K6" s="1431"/>
      <c r="L6" s="1431"/>
      <c r="M6" s="1431"/>
    </row>
    <row r="7" spans="1:13" ht="12" thickBot="1">
      <c r="A7" s="1268" t="s">
        <v>1</v>
      </c>
      <c r="B7" s="1432"/>
      <c r="C7" s="1432"/>
      <c r="D7" s="1432"/>
      <c r="E7" s="1432"/>
      <c r="F7" s="1432"/>
      <c r="G7" s="1432"/>
      <c r="H7" s="1432"/>
      <c r="I7" s="1432"/>
      <c r="J7" s="1432"/>
      <c r="K7" s="1432"/>
      <c r="L7" s="1432"/>
      <c r="M7" s="1269"/>
    </row>
    <row r="8" spans="1:13" ht="12" thickBot="1">
      <c r="A8" s="1"/>
      <c r="B8" s="1268" t="s">
        <v>285</v>
      </c>
      <c r="C8" s="1269"/>
      <c r="D8" s="1268" t="s">
        <v>2</v>
      </c>
      <c r="E8" s="1432"/>
      <c r="F8" s="1432"/>
      <c r="G8" s="1432"/>
      <c r="H8" s="1432"/>
      <c r="I8" s="1432"/>
      <c r="J8" s="1269"/>
      <c r="K8" s="1433"/>
      <c r="L8" s="1434"/>
      <c r="M8" s="2"/>
    </row>
    <row r="9" spans="1:13" ht="12" thickBot="1">
      <c r="A9" s="11"/>
      <c r="B9" s="1372" t="s">
        <v>3</v>
      </c>
      <c r="C9" s="1373"/>
      <c r="D9" s="1435"/>
      <c r="E9" s="1435"/>
      <c r="F9" s="1435"/>
      <c r="G9" s="1435"/>
      <c r="H9" s="1373"/>
      <c r="I9" s="1373"/>
      <c r="J9" s="1373"/>
      <c r="K9" s="1373"/>
      <c r="L9" s="1436"/>
      <c r="M9" s="12"/>
    </row>
    <row r="10" spans="1:13" ht="12" thickBot="1">
      <c r="A10" s="11"/>
      <c r="B10" s="13" t="s">
        <v>4</v>
      </c>
      <c r="C10" s="14" t="s">
        <v>283</v>
      </c>
      <c r="D10" s="15"/>
      <c r="E10" s="16"/>
      <c r="F10" s="556" t="s">
        <v>338</v>
      </c>
      <c r="G10" s="382"/>
      <c r="H10" s="383">
        <v>93390</v>
      </c>
      <c r="I10" s="14">
        <v>626</v>
      </c>
      <c r="J10" s="20"/>
      <c r="K10" s="1427"/>
      <c r="L10" s="1428"/>
      <c r="M10" s="12"/>
    </row>
    <row r="11" spans="1:13" ht="11.25">
      <c r="A11" s="11"/>
      <c r="B11" s="21" t="s">
        <v>5</v>
      </c>
      <c r="C11" s="22" t="s">
        <v>284</v>
      </c>
      <c r="D11" s="23"/>
      <c r="E11" s="24"/>
      <c r="F11" s="25" t="s">
        <v>90</v>
      </c>
      <c r="G11" s="26"/>
      <c r="H11" s="27"/>
      <c r="I11" s="27"/>
      <c r="J11" s="27"/>
      <c r="K11" s="1364"/>
      <c r="L11" s="1382"/>
      <c r="M11" s="12"/>
    </row>
    <row r="12" spans="1:13" ht="11.25">
      <c r="A12" s="11"/>
      <c r="B12" s="29"/>
      <c r="C12" s="30"/>
      <c r="D12" s="23"/>
      <c r="E12" s="24"/>
      <c r="F12" s="31" t="s">
        <v>6</v>
      </c>
      <c r="G12" s="32"/>
      <c r="H12" s="32"/>
      <c r="I12" s="32"/>
      <c r="J12" s="32"/>
      <c r="K12" s="33"/>
      <c r="L12" s="34"/>
      <c r="M12" s="12"/>
    </row>
    <row r="13" spans="1:13" ht="12" thickBot="1">
      <c r="A13" s="11"/>
      <c r="B13" s="29"/>
      <c r="C13" s="30"/>
      <c r="D13" s="23"/>
      <c r="E13" s="24"/>
      <c r="F13" s="31" t="s">
        <v>7</v>
      </c>
      <c r="G13" s="32"/>
      <c r="H13" s="32"/>
      <c r="I13" s="32"/>
      <c r="J13" s="32"/>
      <c r="K13" s="35"/>
      <c r="L13" s="36"/>
      <c r="M13" s="12"/>
    </row>
    <row r="14" spans="1:13" ht="12" thickBot="1">
      <c r="A14" s="11"/>
      <c r="B14" s="37"/>
      <c r="C14" s="14"/>
      <c r="D14" s="38"/>
      <c r="E14" s="39"/>
      <c r="F14" s="40" t="s">
        <v>8</v>
      </c>
      <c r="G14" s="41"/>
      <c r="H14" s="41"/>
      <c r="I14" s="41"/>
      <c r="J14" s="41"/>
      <c r="K14" s="1429"/>
      <c r="L14" s="1430"/>
      <c r="M14" s="12"/>
    </row>
    <row r="15" spans="1:13" ht="12" thickBot="1">
      <c r="A15" s="11"/>
      <c r="B15" s="21" t="s">
        <v>9</v>
      </c>
      <c r="C15" s="42" t="s">
        <v>10</v>
      </c>
      <c r="D15" s="43"/>
      <c r="E15" s="44"/>
      <c r="F15" s="44"/>
      <c r="G15" s="45"/>
      <c r="H15" s="46"/>
      <c r="I15" s="46"/>
      <c r="J15" s="46"/>
      <c r="K15" s="1401"/>
      <c r="L15" s="1402"/>
      <c r="M15" s="12"/>
    </row>
    <row r="16" spans="1:13" ht="12" thickBot="1">
      <c r="A16" s="11"/>
      <c r="B16" s="29"/>
      <c r="C16" s="13" t="s">
        <v>11</v>
      </c>
      <c r="D16" s="22" t="s">
        <v>12</v>
      </c>
      <c r="E16" s="47"/>
      <c r="F16" s="48"/>
      <c r="G16" s="16"/>
      <c r="H16" s="16"/>
      <c r="I16" s="16"/>
      <c r="J16" s="16"/>
      <c r="K16" s="33"/>
      <c r="L16" s="34"/>
      <c r="M16" s="12"/>
    </row>
    <row r="17" spans="1:13" ht="12" thickBot="1">
      <c r="A17" s="11"/>
      <c r="B17" s="29"/>
      <c r="C17" s="49"/>
      <c r="D17" s="50"/>
      <c r="E17" s="16"/>
      <c r="F17" s="17"/>
      <c r="G17" s="16"/>
      <c r="H17" s="16"/>
      <c r="I17" s="16"/>
      <c r="J17" s="16"/>
      <c r="K17" s="51"/>
      <c r="L17" s="52"/>
      <c r="M17" s="12"/>
    </row>
    <row r="18" spans="1:13" ht="12" thickBot="1">
      <c r="A18" s="11"/>
      <c r="B18" s="29"/>
      <c r="C18" s="49"/>
      <c r="D18" s="50"/>
      <c r="E18" s="16"/>
      <c r="F18" s="17"/>
      <c r="G18" s="16"/>
      <c r="H18" s="16"/>
      <c r="I18" s="16"/>
      <c r="J18" s="16"/>
      <c r="K18" s="1401"/>
      <c r="L18" s="1402"/>
      <c r="M18" s="12"/>
    </row>
    <row r="19" spans="1:13" ht="12" thickBot="1">
      <c r="A19" s="11"/>
      <c r="B19" s="29"/>
      <c r="C19" s="49"/>
      <c r="D19" s="50"/>
      <c r="E19" s="16"/>
      <c r="F19" s="17"/>
      <c r="G19" s="16"/>
      <c r="H19" s="16"/>
      <c r="I19" s="16"/>
      <c r="J19" s="16"/>
      <c r="K19" s="33"/>
      <c r="L19" s="34"/>
      <c r="M19" s="12"/>
    </row>
    <row r="20" spans="1:13" ht="12" thickBot="1">
      <c r="A20" s="11"/>
      <c r="B20" s="29"/>
      <c r="C20" s="49"/>
      <c r="D20" s="50"/>
      <c r="E20" s="16"/>
      <c r="F20" s="17"/>
      <c r="G20" s="16"/>
      <c r="H20" s="16"/>
      <c r="I20" s="16"/>
      <c r="J20" s="16"/>
      <c r="K20" s="53"/>
      <c r="L20" s="54"/>
      <c r="M20" s="12"/>
    </row>
    <row r="21" spans="1:13" ht="12" thickBot="1">
      <c r="A21" s="11"/>
      <c r="B21" s="37"/>
      <c r="C21" s="55"/>
      <c r="D21" s="11"/>
      <c r="E21" s="56"/>
      <c r="F21" s="23"/>
      <c r="G21" s="47"/>
      <c r="H21" s="47"/>
      <c r="I21" s="47"/>
      <c r="J21" s="47"/>
      <c r="K21" s="57"/>
      <c r="L21" s="58"/>
      <c r="M21" s="12"/>
    </row>
    <row r="22" spans="1:14" ht="12" thickBot="1">
      <c r="A22" s="59"/>
      <c r="B22" s="1403" t="s">
        <v>13</v>
      </c>
      <c r="C22" s="1404"/>
      <c r="D22" s="1404"/>
      <c r="E22" s="1404"/>
      <c r="F22" s="1404"/>
      <c r="G22" s="1404"/>
      <c r="H22" s="1404"/>
      <c r="I22" s="1404"/>
      <c r="J22" s="1404"/>
      <c r="K22" s="1405"/>
      <c r="L22" s="1406"/>
      <c r="M22" s="60"/>
      <c r="N22" s="61"/>
    </row>
    <row r="23" spans="1:14" ht="51.75" customHeight="1" thickBot="1">
      <c r="A23" s="62"/>
      <c r="B23" s="1407" t="s">
        <v>82</v>
      </c>
      <c r="C23" s="1409" t="s">
        <v>14</v>
      </c>
      <c r="D23" s="1410"/>
      <c r="E23" s="1410"/>
      <c r="F23" s="1407" t="s">
        <v>331</v>
      </c>
      <c r="G23" s="1409" t="s">
        <v>318</v>
      </c>
      <c r="H23" s="1412"/>
      <c r="I23" s="1409" t="s">
        <v>325</v>
      </c>
      <c r="J23" s="1412"/>
      <c r="K23" s="1409" t="s">
        <v>330</v>
      </c>
      <c r="L23" s="1412"/>
      <c r="M23" s="60"/>
      <c r="N23" s="61"/>
    </row>
    <row r="24" spans="1:14" ht="45.75" thickBot="1">
      <c r="A24" s="62"/>
      <c r="B24" s="1408"/>
      <c r="C24" s="63" t="s">
        <v>15</v>
      </c>
      <c r="D24" s="64"/>
      <c r="E24" s="65" t="s">
        <v>16</v>
      </c>
      <c r="F24" s="1411"/>
      <c r="G24" s="68" t="s">
        <v>83</v>
      </c>
      <c r="H24" s="69" t="s">
        <v>81</v>
      </c>
      <c r="I24" s="68" t="s">
        <v>83</v>
      </c>
      <c r="J24" s="69" t="s">
        <v>81</v>
      </c>
      <c r="K24" s="68" t="s">
        <v>83</v>
      </c>
      <c r="L24" s="69" t="s">
        <v>81</v>
      </c>
      <c r="M24" s="60"/>
      <c r="N24" s="61"/>
    </row>
    <row r="25" spans="1:14" ht="11.25">
      <c r="A25" s="59"/>
      <c r="B25" s="70">
        <v>1</v>
      </c>
      <c r="C25" s="71" t="s">
        <v>17</v>
      </c>
      <c r="D25" s="72"/>
      <c r="E25" s="73" t="s">
        <v>18</v>
      </c>
      <c r="F25" s="74"/>
      <c r="G25" s="389"/>
      <c r="H25" s="388"/>
      <c r="I25" s="389"/>
      <c r="J25" s="557"/>
      <c r="K25" s="389"/>
      <c r="L25" s="557"/>
      <c r="M25" s="60"/>
      <c r="N25" s="61"/>
    </row>
    <row r="26" spans="1:14" ht="11.25">
      <c r="A26" s="59"/>
      <c r="B26" s="77"/>
      <c r="C26" s="78" t="s">
        <v>287</v>
      </c>
      <c r="D26" s="79"/>
      <c r="E26" s="80" t="s">
        <v>18</v>
      </c>
      <c r="F26" s="81"/>
      <c r="G26" s="84"/>
      <c r="H26" s="372"/>
      <c r="I26" s="84"/>
      <c r="J26" s="372"/>
      <c r="K26" s="84"/>
      <c r="L26" s="372"/>
      <c r="M26" s="60"/>
      <c r="N26" s="61"/>
    </row>
    <row r="27" spans="1:14" ht="11.25">
      <c r="A27" s="59"/>
      <c r="B27" s="77"/>
      <c r="C27" s="78" t="s">
        <v>288</v>
      </c>
      <c r="D27" s="79"/>
      <c r="E27" s="80" t="s">
        <v>18</v>
      </c>
      <c r="F27" s="81"/>
      <c r="G27" s="84"/>
      <c r="H27" s="372"/>
      <c r="I27" s="84"/>
      <c r="J27" s="372">
        <v>0</v>
      </c>
      <c r="K27" s="84"/>
      <c r="L27" s="372"/>
      <c r="M27" s="60"/>
      <c r="N27" s="61"/>
    </row>
    <row r="28" spans="1:14" ht="11.25">
      <c r="A28" s="59"/>
      <c r="B28" s="77"/>
      <c r="C28" s="78" t="s">
        <v>84</v>
      </c>
      <c r="D28" s="79"/>
      <c r="E28" s="80" t="s">
        <v>18</v>
      </c>
      <c r="F28" s="81"/>
      <c r="G28" s="84"/>
      <c r="H28" s="372"/>
      <c r="I28" s="84"/>
      <c r="J28" s="372"/>
      <c r="K28" s="84"/>
      <c r="L28" s="372"/>
      <c r="M28" s="60"/>
      <c r="N28" s="61"/>
    </row>
    <row r="29" spans="1:14" ht="12" thickBot="1">
      <c r="A29" s="59"/>
      <c r="B29" s="77"/>
      <c r="C29" s="85" t="s">
        <v>19</v>
      </c>
      <c r="D29" s="86"/>
      <c r="E29" s="87"/>
      <c r="F29" s="88"/>
      <c r="G29" s="397"/>
      <c r="H29" s="90"/>
      <c r="I29" s="397"/>
      <c r="J29" s="133"/>
      <c r="K29" s="397"/>
      <c r="L29" s="133"/>
      <c r="M29" s="60"/>
      <c r="N29" s="61"/>
    </row>
    <row r="30" spans="1:14" ht="11.25">
      <c r="A30" s="59"/>
      <c r="B30" s="77"/>
      <c r="C30" s="558" t="s">
        <v>339</v>
      </c>
      <c r="D30" s="6"/>
      <c r="E30" s="559">
        <v>384.8</v>
      </c>
      <c r="F30" s="401" t="s">
        <v>453</v>
      </c>
      <c r="G30" s="401">
        <v>23</v>
      </c>
      <c r="H30" s="560">
        <f>E30*G30*12</f>
        <v>106204.79999999999</v>
      </c>
      <c r="I30" s="401">
        <v>50</v>
      </c>
      <c r="J30" s="560">
        <f>E30*I30*12</f>
        <v>230880</v>
      </c>
      <c r="K30" s="402">
        <v>50</v>
      </c>
      <c r="L30" s="403">
        <f>E30*K30*12</f>
        <v>230880</v>
      </c>
      <c r="M30" s="60"/>
      <c r="N30" s="61"/>
    </row>
    <row r="31" spans="1:14" ht="22.5">
      <c r="A31" s="59"/>
      <c r="B31" s="77"/>
      <c r="C31" s="92" t="s">
        <v>340</v>
      </c>
      <c r="D31" s="6"/>
      <c r="E31" s="559">
        <v>366.98</v>
      </c>
      <c r="F31" s="95" t="s">
        <v>453</v>
      </c>
      <c r="G31" s="95">
        <v>24</v>
      </c>
      <c r="H31" s="562">
        <f>E31*G31*12</f>
        <v>105690.24</v>
      </c>
      <c r="I31" s="95"/>
      <c r="J31" s="562"/>
      <c r="K31" s="405"/>
      <c r="L31" s="406"/>
      <c r="M31" s="60"/>
      <c r="N31" s="61"/>
    </row>
    <row r="32" spans="1:14" ht="11.25">
      <c r="A32" s="59"/>
      <c r="B32" s="77"/>
      <c r="C32" s="570"/>
      <c r="D32" s="6"/>
      <c r="E32" s="106"/>
      <c r="F32" s="95"/>
      <c r="G32" s="95"/>
      <c r="H32" s="562"/>
      <c r="I32" s="95"/>
      <c r="J32" s="562"/>
      <c r="K32" s="112"/>
      <c r="L32" s="118"/>
      <c r="M32" s="60"/>
      <c r="N32" s="61"/>
    </row>
    <row r="33" spans="1:14" ht="11.25">
      <c r="A33" s="59"/>
      <c r="B33" s="77"/>
      <c r="C33" s="561" t="s">
        <v>341</v>
      </c>
      <c r="D33" s="6"/>
      <c r="E33" s="563">
        <v>450.34</v>
      </c>
      <c r="F33" s="95" t="s">
        <v>454</v>
      </c>
      <c r="G33" s="95">
        <v>1</v>
      </c>
      <c r="H33" s="562">
        <f>E33*G33*12</f>
        <v>5404.08</v>
      </c>
      <c r="I33" s="95">
        <v>1</v>
      </c>
      <c r="J33" s="562">
        <f>E33*I33*12</f>
        <v>5404.08</v>
      </c>
      <c r="K33" s="112">
        <v>1</v>
      </c>
      <c r="L33" s="118">
        <f>E33*K33*12</f>
        <v>5404.08</v>
      </c>
      <c r="M33" s="60"/>
      <c r="N33" s="61"/>
    </row>
    <row r="34" spans="1:14" ht="12" thickBot="1">
      <c r="A34" s="59"/>
      <c r="B34" s="77"/>
      <c r="C34" s="571" t="s">
        <v>342</v>
      </c>
      <c r="D34" s="540"/>
      <c r="E34" s="559">
        <v>307.5</v>
      </c>
      <c r="F34" s="100" t="s">
        <v>455</v>
      </c>
      <c r="G34" s="100">
        <v>1</v>
      </c>
      <c r="H34" s="562">
        <f>E34*G34*12</f>
        <v>3690</v>
      </c>
      <c r="I34" s="100">
        <v>1</v>
      </c>
      <c r="J34" s="562">
        <f>E34*I34*12</f>
        <v>3690</v>
      </c>
      <c r="K34" s="112">
        <v>1</v>
      </c>
      <c r="L34" s="118">
        <f>E34*K34*12</f>
        <v>3690</v>
      </c>
      <c r="M34" s="60"/>
      <c r="N34" s="61"/>
    </row>
    <row r="35" spans="1:14" ht="11.25">
      <c r="A35" s="59"/>
      <c r="B35" s="506"/>
      <c r="C35" s="195" t="s">
        <v>343</v>
      </c>
      <c r="D35" s="72"/>
      <c r="E35" s="572">
        <v>215.9</v>
      </c>
      <c r="F35" s="100">
        <v>4</v>
      </c>
      <c r="G35" s="100">
        <v>5</v>
      </c>
      <c r="H35" s="573">
        <f>E35*G35*12</f>
        <v>12954</v>
      </c>
      <c r="I35" s="100">
        <v>5</v>
      </c>
      <c r="J35" s="573">
        <f>E35*I35*12</f>
        <v>12954</v>
      </c>
      <c r="K35" s="112">
        <v>6</v>
      </c>
      <c r="L35" s="118">
        <f>E35*K35*12</f>
        <v>15544.800000000001</v>
      </c>
      <c r="M35" s="60"/>
      <c r="N35" s="61"/>
    </row>
    <row r="36" spans="1:14" ht="11.25">
      <c r="A36" s="59"/>
      <c r="B36" s="506"/>
      <c r="C36" s="199" t="s">
        <v>344</v>
      </c>
      <c r="D36" s="6"/>
      <c r="E36" s="572"/>
      <c r="F36" s="99"/>
      <c r="G36" s="95"/>
      <c r="H36" s="501">
        <f>324*2*3</f>
        <v>1944</v>
      </c>
      <c r="I36" s="95"/>
      <c r="J36" s="501">
        <f>324*4*6</f>
        <v>7776</v>
      </c>
      <c r="K36" s="112"/>
      <c r="L36" s="118">
        <f>324*4*6</f>
        <v>7776</v>
      </c>
      <c r="M36" s="60"/>
      <c r="N36" s="61"/>
    </row>
    <row r="37" spans="1:14" ht="11.25">
      <c r="A37" s="59"/>
      <c r="B37" s="506"/>
      <c r="C37" s="545"/>
      <c r="D37" s="6"/>
      <c r="E37" s="572"/>
      <c r="F37" s="503"/>
      <c r="G37" s="100"/>
      <c r="H37" s="501">
        <v>0</v>
      </c>
      <c r="I37" s="100"/>
      <c r="J37" s="501"/>
      <c r="K37" s="112"/>
      <c r="L37" s="118"/>
      <c r="M37" s="60"/>
      <c r="N37" s="61"/>
    </row>
    <row r="38" spans="1:14" ht="11.25">
      <c r="A38" s="59"/>
      <c r="B38" s="506"/>
      <c r="D38" s="324"/>
      <c r="E38" s="574"/>
      <c r="F38" s="503"/>
      <c r="G38" s="100"/>
      <c r="H38" s="501">
        <f>E38*G38*32.55*12</f>
        <v>0</v>
      </c>
      <c r="I38" s="100"/>
      <c r="J38" s="501">
        <f>G38*I38*32.55*12</f>
        <v>0</v>
      </c>
      <c r="K38" s="112"/>
      <c r="L38" s="118"/>
      <c r="M38" s="60"/>
      <c r="N38" s="61"/>
    </row>
    <row r="39" spans="1:14" ht="11.25">
      <c r="A39" s="59"/>
      <c r="B39" s="506"/>
      <c r="C39" s="59"/>
      <c r="D39" s="60"/>
      <c r="E39" s="574"/>
      <c r="F39" s="102"/>
      <c r="G39" s="100"/>
      <c r="H39" s="509" t="s">
        <v>345</v>
      </c>
      <c r="I39" s="100"/>
      <c r="J39" s="509" t="s">
        <v>345</v>
      </c>
      <c r="K39" s="112"/>
      <c r="L39" s="118"/>
      <c r="M39" s="60"/>
      <c r="N39" s="61"/>
    </row>
    <row r="40" spans="1:14" ht="12" thickBot="1">
      <c r="A40" s="59"/>
      <c r="B40" s="506"/>
      <c r="C40" s="575"/>
      <c r="D40" s="576"/>
      <c r="E40" s="574"/>
      <c r="F40" s="110"/>
      <c r="G40" s="103"/>
      <c r="H40" s="122"/>
      <c r="I40" s="103"/>
      <c r="J40" s="122"/>
      <c r="K40" s="475"/>
      <c r="L40" s="564"/>
      <c r="M40" s="60"/>
      <c r="N40" s="61"/>
    </row>
    <row r="41" spans="1:13" ht="13.5" customHeight="1" thickBot="1">
      <c r="A41" s="11"/>
      <c r="B41" s="135">
        <v>2</v>
      </c>
      <c r="C41" s="1437" t="s">
        <v>20</v>
      </c>
      <c r="D41" s="1438"/>
      <c r="E41" s="1439"/>
      <c r="F41" s="577"/>
      <c r="G41" s="513">
        <f>SUM(G25:G39)</f>
        <v>54</v>
      </c>
      <c r="H41" s="514">
        <f>H30+H31+H32+H33+H34+H35+H36+H37</f>
        <v>235887.11999999997</v>
      </c>
      <c r="I41" s="513">
        <f>SUM(I25:I39)</f>
        <v>57</v>
      </c>
      <c r="J41" s="514">
        <f>J30+J31+J32+J33+J34+J35+J36+J37</f>
        <v>260704.08</v>
      </c>
      <c r="K41" s="513">
        <f>SUM(K25:K39)</f>
        <v>58</v>
      </c>
      <c r="L41" s="566">
        <f>SUM(L25:L39)</f>
        <v>263294.88</v>
      </c>
      <c r="M41" s="12"/>
    </row>
    <row r="42" spans="1:13" ht="12" thickBot="1">
      <c r="A42" s="1"/>
      <c r="B42" s="141">
        <v>3</v>
      </c>
      <c r="C42" s="142" t="s">
        <v>21</v>
      </c>
      <c r="D42" s="143"/>
      <c r="E42" s="143"/>
      <c r="F42" s="144"/>
      <c r="G42" s="46"/>
      <c r="H42" s="146"/>
      <c r="I42" s="46"/>
      <c r="J42" s="146"/>
      <c r="K42" s="46"/>
      <c r="L42" s="567"/>
      <c r="M42" s="2"/>
    </row>
    <row r="43" spans="1:13" ht="12" thickBot="1">
      <c r="A43" s="11"/>
      <c r="B43" s="147">
        <v>4</v>
      </c>
      <c r="C43" s="148" t="s">
        <v>22</v>
      </c>
      <c r="D43" s="149"/>
      <c r="E43" s="149"/>
      <c r="F43" s="150"/>
      <c r="G43" s="151" t="s">
        <v>23</v>
      </c>
      <c r="H43" s="152">
        <f>H81</f>
        <v>20000</v>
      </c>
      <c r="I43" s="153" t="s">
        <v>23</v>
      </c>
      <c r="J43" s="152">
        <f>I81</f>
        <v>20000</v>
      </c>
      <c r="K43" s="153" t="s">
        <v>23</v>
      </c>
      <c r="L43" s="533">
        <f>L81</f>
        <v>20000</v>
      </c>
      <c r="M43" s="12"/>
    </row>
    <row r="44" spans="1:13" ht="12" thickBot="1">
      <c r="A44" s="11"/>
      <c r="B44" s="147">
        <v>5</v>
      </c>
      <c r="C44" s="148" t="s">
        <v>24</v>
      </c>
      <c r="D44" s="149"/>
      <c r="E44" s="149"/>
      <c r="F44" s="155"/>
      <c r="G44" s="151" t="s">
        <v>23</v>
      </c>
      <c r="H44" s="152">
        <f>H149</f>
        <v>2500</v>
      </c>
      <c r="I44" s="153" t="s">
        <v>23</v>
      </c>
      <c r="J44" s="152">
        <f>I149</f>
        <v>2800</v>
      </c>
      <c r="K44" s="153" t="s">
        <v>23</v>
      </c>
      <c r="L44" s="533">
        <f>L149</f>
        <v>2800</v>
      </c>
      <c r="M44" s="12"/>
    </row>
    <row r="45" spans="1:13" ht="12" thickBot="1">
      <c r="A45" s="11"/>
      <c r="B45" s="147">
        <v>6</v>
      </c>
      <c r="C45" s="148" t="s">
        <v>25</v>
      </c>
      <c r="D45" s="149"/>
      <c r="E45" s="149"/>
      <c r="F45" s="155"/>
      <c r="G45" s="156"/>
      <c r="H45" s="157"/>
      <c r="I45" s="158"/>
      <c r="J45" s="157"/>
      <c r="K45" s="158"/>
      <c r="L45" s="533">
        <f>K157</f>
        <v>0</v>
      </c>
      <c r="M45" s="12"/>
    </row>
    <row r="46" spans="1:13" ht="12" thickBot="1">
      <c r="A46" s="11"/>
      <c r="B46" s="147">
        <v>7</v>
      </c>
      <c r="C46" s="148" t="s">
        <v>89</v>
      </c>
      <c r="D46" s="149"/>
      <c r="E46" s="149"/>
      <c r="F46" s="159"/>
      <c r="G46" s="156" t="s">
        <v>23</v>
      </c>
      <c r="H46" s="157">
        <f>H172</f>
        <v>15000</v>
      </c>
      <c r="I46" s="158" t="s">
        <v>23</v>
      </c>
      <c r="J46" s="157">
        <f>I172</f>
        <v>15000</v>
      </c>
      <c r="K46" s="158" t="s">
        <v>23</v>
      </c>
      <c r="L46" s="533">
        <f>L172</f>
        <v>15000</v>
      </c>
      <c r="M46" s="12"/>
    </row>
    <row r="47" spans="1:13" ht="12" thickBot="1">
      <c r="A47" s="14"/>
      <c r="B47" s="160">
        <v>8</v>
      </c>
      <c r="C47" s="161" t="s">
        <v>26</v>
      </c>
      <c r="D47" s="143"/>
      <c r="E47" s="143"/>
      <c r="F47" s="162"/>
      <c r="G47" s="163"/>
      <c r="H47" s="516">
        <f>H43+H44+H45+H46+H74</f>
        <v>285181.47599999997</v>
      </c>
      <c r="I47" s="163"/>
      <c r="J47" s="516">
        <f>J43+J44+J46+I74</f>
        <v>311539.284</v>
      </c>
      <c r="K47" s="163"/>
      <c r="L47" s="423">
        <f>L43+L44+L46+K74</f>
        <v>314259.624</v>
      </c>
      <c r="M47" s="39"/>
    </row>
    <row r="48" spans="1:13" ht="12" thickBot="1">
      <c r="A48" s="11"/>
      <c r="B48" s="1416" t="s">
        <v>27</v>
      </c>
      <c r="C48" s="1417"/>
      <c r="D48" s="1417"/>
      <c r="E48" s="1417"/>
      <c r="F48" s="1417"/>
      <c r="G48" s="1417"/>
      <c r="H48" s="1417"/>
      <c r="I48" s="1417"/>
      <c r="J48" s="1417"/>
      <c r="K48" s="1417"/>
      <c r="L48" s="1417"/>
      <c r="M48" s="166"/>
    </row>
    <row r="49" spans="1:18" ht="34.5" thickBot="1">
      <c r="A49" s="59"/>
      <c r="B49" s="1407" t="s">
        <v>28</v>
      </c>
      <c r="C49" s="1418" t="s">
        <v>29</v>
      </c>
      <c r="D49" s="1419"/>
      <c r="E49" s="1419"/>
      <c r="F49" s="1420"/>
      <c r="G49" s="167" t="s">
        <v>332</v>
      </c>
      <c r="H49" s="168" t="s">
        <v>328</v>
      </c>
      <c r="I49" s="1379" t="s">
        <v>324</v>
      </c>
      <c r="J49" s="1380"/>
      <c r="K49" s="1379" t="s">
        <v>329</v>
      </c>
      <c r="L49" s="1381"/>
      <c r="M49" s="169"/>
      <c r="N49" s="61"/>
      <c r="P49" s="286" t="s">
        <v>497</v>
      </c>
      <c r="Q49" s="286"/>
      <c r="R49" s="286"/>
    </row>
    <row r="50" spans="1:18" ht="13.5" customHeight="1" thickBot="1">
      <c r="A50" s="59"/>
      <c r="B50" s="1408"/>
      <c r="C50" s="1421"/>
      <c r="D50" s="1422"/>
      <c r="E50" s="1422"/>
      <c r="F50" s="1423"/>
      <c r="G50" s="172" t="s">
        <v>366</v>
      </c>
      <c r="H50" s="173" t="s">
        <v>30</v>
      </c>
      <c r="I50" s="1424" t="s">
        <v>31</v>
      </c>
      <c r="J50" s="1425"/>
      <c r="K50" s="1424" t="s">
        <v>31</v>
      </c>
      <c r="L50" s="1426"/>
      <c r="M50" s="174"/>
      <c r="N50" s="61"/>
      <c r="P50" s="286"/>
      <c r="Q50" s="286"/>
      <c r="R50" s="286"/>
    </row>
    <row r="51" spans="1:14" ht="12" thickBot="1">
      <c r="A51" s="59"/>
      <c r="B51" s="70">
        <v>9</v>
      </c>
      <c r="C51" s="175" t="s">
        <v>32</v>
      </c>
      <c r="D51" s="176"/>
      <c r="E51" s="176"/>
      <c r="F51" s="177"/>
      <c r="G51" s="551"/>
      <c r="H51" s="178"/>
      <c r="I51" s="1395"/>
      <c r="J51" s="1396"/>
      <c r="K51" s="1395"/>
      <c r="L51" s="1397"/>
      <c r="M51" s="169"/>
      <c r="N51" s="61"/>
    </row>
    <row r="52" spans="1:14" ht="12" thickBot="1">
      <c r="A52" s="59"/>
      <c r="B52" s="179">
        <v>10</v>
      </c>
      <c r="C52" s="180" t="s">
        <v>405</v>
      </c>
      <c r="D52" s="181"/>
      <c r="E52" s="181"/>
      <c r="F52" s="182"/>
      <c r="G52" s="182"/>
      <c r="H52" s="183"/>
      <c r="I52" s="1389"/>
      <c r="J52" s="1390"/>
      <c r="K52" s="1389"/>
      <c r="L52" s="1391"/>
      <c r="M52" s="169"/>
      <c r="N52" s="61"/>
    </row>
    <row r="53" spans="1:14" ht="11.25">
      <c r="A53" s="59"/>
      <c r="B53" s="77"/>
      <c r="C53" s="184"/>
      <c r="D53" s="184"/>
      <c r="E53" s="184"/>
      <c r="F53" s="185"/>
      <c r="G53" s="186"/>
      <c r="H53" s="187"/>
      <c r="I53" s="1383"/>
      <c r="J53" s="1384"/>
      <c r="K53" s="1383"/>
      <c r="L53" s="1385"/>
      <c r="M53" s="169"/>
      <c r="N53" s="61"/>
    </row>
    <row r="54" spans="1:14" ht="11.25">
      <c r="A54" s="59"/>
      <c r="B54" s="77"/>
      <c r="C54" s="78"/>
      <c r="D54" s="184"/>
      <c r="E54" s="184"/>
      <c r="F54" s="185"/>
      <c r="G54" s="188"/>
      <c r="H54" s="189"/>
      <c r="I54" s="1369"/>
      <c r="J54" s="1370"/>
      <c r="K54" s="1369"/>
      <c r="L54" s="1371"/>
      <c r="M54" s="169"/>
      <c r="N54" s="61"/>
    </row>
    <row r="55" spans="1:14" ht="11.25">
      <c r="A55" s="59"/>
      <c r="B55" s="77"/>
      <c r="C55" s="78"/>
      <c r="D55" s="184"/>
      <c r="E55" s="184"/>
      <c r="F55" s="185"/>
      <c r="G55" s="188"/>
      <c r="H55" s="189"/>
      <c r="I55" s="1369"/>
      <c r="J55" s="1370"/>
      <c r="K55" s="1369"/>
      <c r="L55" s="1371"/>
      <c r="M55" s="169"/>
      <c r="N55" s="61"/>
    </row>
    <row r="56" spans="1:14" ht="12" thickBot="1">
      <c r="A56" s="59"/>
      <c r="B56" s="190"/>
      <c r="C56" s="129"/>
      <c r="D56" s="191"/>
      <c r="E56" s="191"/>
      <c r="F56" s="192"/>
      <c r="G56" s="193"/>
      <c r="H56" s="194"/>
      <c r="I56" s="1358"/>
      <c r="J56" s="1359"/>
      <c r="K56" s="1358"/>
      <c r="L56" s="1360"/>
      <c r="M56" s="169"/>
      <c r="N56" s="61"/>
    </row>
    <row r="57" spans="1:14" ht="11.25">
      <c r="A57" s="59"/>
      <c r="B57" s="77">
        <v>11</v>
      </c>
      <c r="C57" s="195" t="s">
        <v>33</v>
      </c>
      <c r="D57" s="71"/>
      <c r="E57" s="71"/>
      <c r="F57" s="196"/>
      <c r="G57" s="197"/>
      <c r="H57" s="198"/>
      <c r="I57" s="1398"/>
      <c r="J57" s="1399"/>
      <c r="K57" s="1398"/>
      <c r="L57" s="1400"/>
      <c r="M57" s="169"/>
      <c r="N57" s="61"/>
    </row>
    <row r="58" spans="1:14" ht="11.25">
      <c r="A58" s="59"/>
      <c r="B58" s="77">
        <v>12</v>
      </c>
      <c r="C58" s="199" t="s">
        <v>34</v>
      </c>
      <c r="D58" s="184"/>
      <c r="E58" s="184"/>
      <c r="F58" s="185"/>
      <c r="G58" s="568">
        <v>278951</v>
      </c>
      <c r="H58" s="518">
        <f>H47</f>
        <v>285181.47599999997</v>
      </c>
      <c r="I58" s="1481">
        <f>J47</f>
        <v>311539.284</v>
      </c>
      <c r="J58" s="1483"/>
      <c r="K58" s="1481">
        <f>L47</f>
        <v>314259.624</v>
      </c>
      <c r="L58" s="1482"/>
      <c r="M58" s="169"/>
      <c r="N58" s="61"/>
    </row>
    <row r="59" spans="1:14" ht="12" thickBot="1">
      <c r="A59" s="59"/>
      <c r="B59" s="77">
        <v>13</v>
      </c>
      <c r="C59" s="200" t="s">
        <v>35</v>
      </c>
      <c r="D59" s="201"/>
      <c r="E59" s="201"/>
      <c r="F59" s="169"/>
      <c r="G59" s="578"/>
      <c r="H59" s="203"/>
      <c r="I59" s="1392"/>
      <c r="J59" s="1393"/>
      <c r="K59" s="1442"/>
      <c r="L59" s="1444"/>
      <c r="M59" s="169"/>
      <c r="N59" s="61"/>
    </row>
    <row r="60" spans="1:14" ht="12" thickBot="1">
      <c r="A60" s="59"/>
      <c r="B60" s="179">
        <v>14</v>
      </c>
      <c r="C60" s="204" t="s">
        <v>406</v>
      </c>
      <c r="D60" s="181"/>
      <c r="E60" s="181"/>
      <c r="F60" s="182"/>
      <c r="G60" s="484"/>
      <c r="H60" s="206">
        <v>0</v>
      </c>
      <c r="I60" s="1389"/>
      <c r="J60" s="1390"/>
      <c r="K60" s="1445"/>
      <c r="L60" s="1447"/>
      <c r="M60" s="169"/>
      <c r="N60" s="61"/>
    </row>
    <row r="61" spans="1:14" ht="11.25">
      <c r="A61" s="59"/>
      <c r="B61" s="77"/>
      <c r="C61" s="59"/>
      <c r="D61" s="201"/>
      <c r="E61" s="201"/>
      <c r="F61" s="169"/>
      <c r="G61" s="579"/>
      <c r="H61" s="208"/>
      <c r="I61" s="1383"/>
      <c r="J61" s="1384"/>
      <c r="K61" s="1440"/>
      <c r="L61" s="1441"/>
      <c r="M61" s="169"/>
      <c r="N61" s="61"/>
    </row>
    <row r="62" spans="1:14" ht="11.25">
      <c r="A62" s="59"/>
      <c r="B62" s="77"/>
      <c r="C62" s="209"/>
      <c r="D62" s="102"/>
      <c r="E62" s="102"/>
      <c r="F62" s="210"/>
      <c r="G62" s="580"/>
      <c r="H62" s="212"/>
      <c r="I62" s="1369"/>
      <c r="J62" s="1370"/>
      <c r="K62" s="1333"/>
      <c r="L62" s="1334"/>
      <c r="M62" s="169"/>
      <c r="N62" s="61"/>
    </row>
    <row r="63" spans="1:14" ht="11.25">
      <c r="A63" s="59"/>
      <c r="B63" s="77"/>
      <c r="C63" s="209"/>
      <c r="D63" s="102"/>
      <c r="E63" s="102"/>
      <c r="F63" s="210"/>
      <c r="G63" s="580"/>
      <c r="H63" s="212"/>
      <c r="I63" s="1369"/>
      <c r="J63" s="1370"/>
      <c r="K63" s="1333"/>
      <c r="L63" s="1334"/>
      <c r="M63" s="169"/>
      <c r="N63" s="61"/>
    </row>
    <row r="64" spans="1:14" ht="12" thickBot="1">
      <c r="A64" s="59"/>
      <c r="B64" s="77"/>
      <c r="C64" s="209"/>
      <c r="D64" s="102"/>
      <c r="E64" s="102"/>
      <c r="F64" s="210"/>
      <c r="G64" s="580"/>
      <c r="H64" s="212"/>
      <c r="I64" s="1392"/>
      <c r="J64" s="1393"/>
      <c r="K64" s="1442"/>
      <c r="L64" s="1444"/>
      <c r="M64" s="169"/>
      <c r="N64" s="61"/>
    </row>
    <row r="65" spans="1:14" ht="12" thickBot="1">
      <c r="A65" s="59"/>
      <c r="B65" s="179">
        <v>15</v>
      </c>
      <c r="C65" s="204" t="s">
        <v>407</v>
      </c>
      <c r="D65" s="181"/>
      <c r="E65" s="181"/>
      <c r="F65" s="182"/>
      <c r="G65" s="484"/>
      <c r="H65" s="206"/>
      <c r="I65" s="1389"/>
      <c r="J65" s="1390"/>
      <c r="K65" s="1445"/>
      <c r="L65" s="1447"/>
      <c r="M65" s="169"/>
      <c r="N65" s="61"/>
    </row>
    <row r="66" spans="1:14" ht="11.25">
      <c r="A66" s="59"/>
      <c r="B66" s="77"/>
      <c r="C66" s="213"/>
      <c r="D66" s="184"/>
      <c r="E66" s="184"/>
      <c r="F66" s="185"/>
      <c r="G66" s="581"/>
      <c r="H66" s="215"/>
      <c r="I66" s="1383"/>
      <c r="J66" s="1384"/>
      <c r="K66" s="1440"/>
      <c r="L66" s="1441"/>
      <c r="M66" s="169"/>
      <c r="N66" s="61"/>
    </row>
    <row r="67" spans="1:14" ht="11.25">
      <c r="A67" s="59"/>
      <c r="B67" s="77"/>
      <c r="C67" s="199"/>
      <c r="D67" s="78"/>
      <c r="E67" s="78"/>
      <c r="F67" s="216"/>
      <c r="G67" s="288"/>
      <c r="H67" s="218"/>
      <c r="I67" s="1369"/>
      <c r="J67" s="1370"/>
      <c r="K67" s="1333"/>
      <c r="L67" s="1334"/>
      <c r="M67" s="169"/>
      <c r="N67" s="61"/>
    </row>
    <row r="68" spans="1:13" ht="11.25">
      <c r="A68" s="59"/>
      <c r="B68" s="77"/>
      <c r="C68" s="199"/>
      <c r="D68" s="78"/>
      <c r="E68" s="78"/>
      <c r="F68" s="216"/>
      <c r="G68" s="288"/>
      <c r="H68" s="218"/>
      <c r="I68" s="1369"/>
      <c r="J68" s="1370"/>
      <c r="K68" s="1333"/>
      <c r="L68" s="1334"/>
      <c r="M68" s="219"/>
    </row>
    <row r="69" spans="1:14" ht="12" thickBot="1">
      <c r="A69" s="59"/>
      <c r="B69" s="77"/>
      <c r="C69" s="220"/>
      <c r="D69" s="191"/>
      <c r="E69" s="191"/>
      <c r="F69" s="519"/>
      <c r="G69" s="582"/>
      <c r="H69" s="222"/>
      <c r="I69" s="1358"/>
      <c r="J69" s="1359"/>
      <c r="K69" s="1451"/>
      <c r="L69" s="1453"/>
      <c r="M69" s="169"/>
      <c r="N69" s="61"/>
    </row>
    <row r="70" spans="1:13" ht="12" thickBot="1">
      <c r="A70" s="11"/>
      <c r="B70" s="135">
        <v>16</v>
      </c>
      <c r="C70" s="137" t="s">
        <v>36</v>
      </c>
      <c r="D70" s="223"/>
      <c r="E70" s="223"/>
      <c r="F70" s="224"/>
      <c r="G70" s="418">
        <f>SUM(G51:G60)</f>
        <v>278951</v>
      </c>
      <c r="H70" s="520">
        <f>SUM(H51:H60)</f>
        <v>285181.47599999997</v>
      </c>
      <c r="I70" s="1472">
        <f>SUM(I51:I60)</f>
        <v>311539.284</v>
      </c>
      <c r="J70" s="1473"/>
      <c r="K70" s="1472">
        <f>SUM(K57:L69)</f>
        <v>314259.624</v>
      </c>
      <c r="L70" s="1474"/>
      <c r="M70" s="219"/>
    </row>
    <row r="71" spans="1:13" ht="12" thickBot="1">
      <c r="A71" s="11"/>
      <c r="B71" s="1372" t="s">
        <v>37</v>
      </c>
      <c r="C71" s="1373"/>
      <c r="D71" s="1373"/>
      <c r="E71" s="1373"/>
      <c r="F71" s="1373"/>
      <c r="G71" s="1373"/>
      <c r="H71" s="1373"/>
      <c r="I71" s="1373"/>
      <c r="J71" s="1373"/>
      <c r="K71" s="1373"/>
      <c r="L71" s="1373"/>
      <c r="M71" s="219"/>
    </row>
    <row r="72" spans="1:13" ht="34.5" thickBot="1">
      <c r="A72" s="11"/>
      <c r="B72" s="1374" t="s">
        <v>28</v>
      </c>
      <c r="C72" s="1376" t="s">
        <v>38</v>
      </c>
      <c r="D72" s="1377"/>
      <c r="E72" s="1377"/>
      <c r="F72" s="1378"/>
      <c r="G72" s="167"/>
      <c r="H72" s="168" t="s">
        <v>328</v>
      </c>
      <c r="I72" s="1379" t="s">
        <v>374</v>
      </c>
      <c r="J72" s="1380"/>
      <c r="K72" s="1379" t="s">
        <v>392</v>
      </c>
      <c r="L72" s="1381"/>
      <c r="M72" s="219"/>
    </row>
    <row r="73" spans="1:13" ht="12" thickBot="1">
      <c r="A73" s="11"/>
      <c r="B73" s="1375"/>
      <c r="C73" s="21" t="s">
        <v>39</v>
      </c>
      <c r="D73" s="22" t="s">
        <v>40</v>
      </c>
      <c r="E73" s="47"/>
      <c r="F73" s="227"/>
      <c r="G73" s="228" t="s">
        <v>366</v>
      </c>
      <c r="H73" s="28" t="s">
        <v>41</v>
      </c>
      <c r="I73" s="1364" t="s">
        <v>42</v>
      </c>
      <c r="J73" s="1382"/>
      <c r="K73" s="1364" t="s">
        <v>42</v>
      </c>
      <c r="L73" s="1365"/>
      <c r="M73" s="219"/>
    </row>
    <row r="74" spans="1:13" ht="12" thickBot="1">
      <c r="A74" s="11"/>
      <c r="B74" s="135">
        <v>17</v>
      </c>
      <c r="C74" s="229" t="s">
        <v>43</v>
      </c>
      <c r="D74" s="230" t="s">
        <v>68</v>
      </c>
      <c r="E74" s="223"/>
      <c r="F74" s="224"/>
      <c r="G74" s="226"/>
      <c r="H74" s="520">
        <f>H75+H79</f>
        <v>247681.47599999997</v>
      </c>
      <c r="I74" s="1472">
        <f>SUM(I75:J79)</f>
        <v>273739.284</v>
      </c>
      <c r="J74" s="1473"/>
      <c r="K74" s="1472">
        <f>K75+K79</f>
        <v>276459.624</v>
      </c>
      <c r="L74" s="1474"/>
      <c r="M74" s="219"/>
    </row>
    <row r="75" spans="1:13" ht="11.25">
      <c r="A75" s="11"/>
      <c r="B75" s="29">
        <v>18</v>
      </c>
      <c r="C75" s="8" t="s">
        <v>155</v>
      </c>
      <c r="D75" s="1340" t="s">
        <v>85</v>
      </c>
      <c r="E75" s="1341"/>
      <c r="F75" s="166"/>
      <c r="G75" s="232"/>
      <c r="H75" s="521">
        <f>H41</f>
        <v>235887.11999999997</v>
      </c>
      <c r="I75" s="1342">
        <f>J41</f>
        <v>260704.08</v>
      </c>
      <c r="J75" s="1343"/>
      <c r="K75" s="1342">
        <f>L41</f>
        <v>263294.88</v>
      </c>
      <c r="L75" s="1343"/>
      <c r="M75" s="219"/>
    </row>
    <row r="76" spans="1:14" ht="11.25">
      <c r="A76" s="59"/>
      <c r="B76" s="77">
        <v>20</v>
      </c>
      <c r="C76" s="234" t="s">
        <v>44</v>
      </c>
      <c r="D76" s="1352" t="s">
        <v>281</v>
      </c>
      <c r="E76" s="1353"/>
      <c r="F76" s="169"/>
      <c r="G76" s="217"/>
      <c r="H76" s="522"/>
      <c r="I76" s="1333"/>
      <c r="J76" s="1354"/>
      <c r="K76" s="1333"/>
      <c r="L76" s="1334"/>
      <c r="M76" s="169"/>
      <c r="N76" s="61"/>
    </row>
    <row r="77" spans="1:14" ht="12" thickBot="1">
      <c r="A77" s="59"/>
      <c r="B77" s="77">
        <v>21</v>
      </c>
      <c r="C77" s="236" t="s">
        <v>86</v>
      </c>
      <c r="D77" s="1335" t="s">
        <v>87</v>
      </c>
      <c r="E77" s="1336"/>
      <c r="F77" s="169"/>
      <c r="G77" s="211"/>
      <c r="H77" s="523"/>
      <c r="I77" s="1337"/>
      <c r="J77" s="1338"/>
      <c r="K77" s="1337"/>
      <c r="L77" s="1339"/>
      <c r="M77" s="169"/>
      <c r="N77" s="61"/>
    </row>
    <row r="78" spans="1:14" ht="12" thickBot="1">
      <c r="A78" s="59"/>
      <c r="B78" s="77"/>
      <c r="C78" s="236"/>
      <c r="D78" s="239" t="s">
        <v>305</v>
      </c>
      <c r="E78" s="237"/>
      <c r="F78" s="169"/>
      <c r="G78" s="240"/>
      <c r="H78" s="523"/>
      <c r="I78" s="241"/>
      <c r="J78" s="242"/>
      <c r="K78" s="241"/>
      <c r="L78" s="243"/>
      <c r="M78" s="169"/>
      <c r="N78" s="61"/>
    </row>
    <row r="79" spans="1:14" ht="12" thickBot="1">
      <c r="A79" s="59"/>
      <c r="B79" s="67">
        <v>22</v>
      </c>
      <c r="C79" s="244" t="s">
        <v>156</v>
      </c>
      <c r="D79" s="1348" t="s">
        <v>282</v>
      </c>
      <c r="E79" s="1349"/>
      <c r="F79" s="245"/>
      <c r="G79" s="246"/>
      <c r="H79" s="527">
        <f>H75*0.05</f>
        <v>11794.356</v>
      </c>
      <c r="I79" s="1350">
        <f>(I75+I76+I77)*0.05</f>
        <v>13035.204</v>
      </c>
      <c r="J79" s="1351"/>
      <c r="K79" s="1350">
        <f>K75*0.05</f>
        <v>13164.744</v>
      </c>
      <c r="L79" s="1355"/>
      <c r="M79" s="169"/>
      <c r="N79" s="61"/>
    </row>
    <row r="80" spans="1:13" ht="12" thickBot="1">
      <c r="A80" s="11"/>
      <c r="B80" s="248"/>
      <c r="C80" s="249"/>
      <c r="D80" s="250"/>
      <c r="E80" s="251"/>
      <c r="F80" s="252"/>
      <c r="G80" s="253"/>
      <c r="H80" s="256"/>
      <c r="I80" s="255"/>
      <c r="J80" s="256"/>
      <c r="K80" s="255"/>
      <c r="L80" s="257"/>
      <c r="M80" s="219"/>
    </row>
    <row r="81" spans="1:13" ht="12" thickBot="1">
      <c r="A81" s="11"/>
      <c r="B81" s="258">
        <v>23</v>
      </c>
      <c r="C81" s="259" t="s">
        <v>45</v>
      </c>
      <c r="D81" s="260" t="s">
        <v>46</v>
      </c>
      <c r="E81" s="261"/>
      <c r="F81" s="224"/>
      <c r="G81" s="262">
        <f>G82+G85+G89+G96+G108+G117+G128+G131+G138+G145+G132</f>
        <v>0</v>
      </c>
      <c r="H81" s="455">
        <f>H89+H108+H117+H128+H132+H145</f>
        <v>20000</v>
      </c>
      <c r="I81" s="455">
        <v>20000</v>
      </c>
      <c r="J81" s="455"/>
      <c r="K81" s="455"/>
      <c r="L81" s="455">
        <v>20000</v>
      </c>
      <c r="M81" s="219"/>
    </row>
    <row r="82" spans="1:14" ht="11.25">
      <c r="A82" s="59"/>
      <c r="B82" s="264">
        <v>24</v>
      </c>
      <c r="C82" s="265" t="s">
        <v>47</v>
      </c>
      <c r="D82" s="1344" t="s">
        <v>157</v>
      </c>
      <c r="E82" s="1345"/>
      <c r="F82" s="266"/>
      <c r="G82" s="267">
        <f>SUM(G83:G84)</f>
        <v>0</v>
      </c>
      <c r="H82" s="457">
        <f>H83+H84</f>
        <v>0</v>
      </c>
      <c r="I82" s="457">
        <f>SUM(I83:I84)</f>
        <v>0</v>
      </c>
      <c r="J82" s="457"/>
      <c r="K82" s="457"/>
      <c r="L82" s="457">
        <f>SUM(L83:L84)</f>
        <v>0</v>
      </c>
      <c r="M82" s="169"/>
      <c r="N82" s="61"/>
    </row>
    <row r="83" spans="1:14" ht="11.25">
      <c r="A83" s="59"/>
      <c r="B83" s="269"/>
      <c r="C83" s="270" t="s">
        <v>123</v>
      </c>
      <c r="D83" s="1331" t="s">
        <v>158</v>
      </c>
      <c r="E83" s="1332"/>
      <c r="F83" s="271"/>
      <c r="G83" s="214"/>
      <c r="H83" s="459"/>
      <c r="I83" s="459"/>
      <c r="J83" s="459"/>
      <c r="K83" s="459"/>
      <c r="L83" s="459"/>
      <c r="M83" s="169"/>
      <c r="N83" s="61"/>
    </row>
    <row r="84" spans="1:14" ht="11.25">
      <c r="A84" s="59"/>
      <c r="B84" s="269"/>
      <c r="C84" s="270" t="s">
        <v>124</v>
      </c>
      <c r="D84" s="1331" t="s">
        <v>159</v>
      </c>
      <c r="E84" s="1332"/>
      <c r="F84" s="271"/>
      <c r="G84" s="214"/>
      <c r="H84" s="459"/>
      <c r="I84" s="459"/>
      <c r="J84" s="459"/>
      <c r="K84" s="459"/>
      <c r="L84" s="459"/>
      <c r="M84" s="169"/>
      <c r="N84" s="61"/>
    </row>
    <row r="85" spans="1:14" ht="11.25">
      <c r="A85" s="59"/>
      <c r="B85" s="273">
        <v>25</v>
      </c>
      <c r="C85" s="274" t="s">
        <v>48</v>
      </c>
      <c r="D85" s="1321" t="s">
        <v>49</v>
      </c>
      <c r="E85" s="1322"/>
      <c r="F85" s="275"/>
      <c r="G85" s="217">
        <f>SUM(G86:G88)</f>
        <v>0</v>
      </c>
      <c r="H85" s="461">
        <f>H86+H87+H88</f>
        <v>0</v>
      </c>
      <c r="I85" s="461">
        <f>SUM(I86:I88)</f>
        <v>0</v>
      </c>
      <c r="J85" s="461"/>
      <c r="K85" s="461"/>
      <c r="L85" s="461">
        <f>SUM(L86:L88)</f>
        <v>0</v>
      </c>
      <c r="M85" s="169"/>
      <c r="N85" s="61"/>
    </row>
    <row r="86" spans="1:14" ht="11.25">
      <c r="A86" s="59"/>
      <c r="B86" s="273"/>
      <c r="C86" s="277" t="s">
        <v>125</v>
      </c>
      <c r="D86" s="1307" t="s">
        <v>128</v>
      </c>
      <c r="E86" s="1308"/>
      <c r="F86" s="275"/>
      <c r="G86" s="217"/>
      <c r="H86" s="462"/>
      <c r="I86" s="462"/>
      <c r="J86" s="462"/>
      <c r="K86" s="462"/>
      <c r="L86" s="462"/>
      <c r="M86" s="169"/>
      <c r="N86" s="61"/>
    </row>
    <row r="87" spans="1:14" ht="11.25">
      <c r="A87" s="59"/>
      <c r="B87" s="273"/>
      <c r="C87" s="277" t="s">
        <v>126</v>
      </c>
      <c r="D87" s="1307" t="s">
        <v>165</v>
      </c>
      <c r="E87" s="1308"/>
      <c r="F87" s="275"/>
      <c r="G87" s="217"/>
      <c r="H87" s="462"/>
      <c r="I87" s="462"/>
      <c r="J87" s="462"/>
      <c r="K87" s="462"/>
      <c r="L87" s="462"/>
      <c r="M87" s="169"/>
      <c r="N87" s="61"/>
    </row>
    <row r="88" spans="1:14" ht="11.25">
      <c r="A88" s="59"/>
      <c r="B88" s="273"/>
      <c r="C88" s="277" t="s">
        <v>127</v>
      </c>
      <c r="D88" s="1307" t="s">
        <v>129</v>
      </c>
      <c r="E88" s="1308"/>
      <c r="F88" s="275"/>
      <c r="G88" s="217"/>
      <c r="H88" s="462"/>
      <c r="I88" s="462"/>
      <c r="J88" s="462"/>
      <c r="K88" s="462"/>
      <c r="L88" s="462"/>
      <c r="M88" s="169"/>
      <c r="N88" s="61"/>
    </row>
    <row r="89" spans="1:14" ht="11.25">
      <c r="A89" s="59"/>
      <c r="B89" s="273">
        <v>26</v>
      </c>
      <c r="C89" s="274" t="s">
        <v>50</v>
      </c>
      <c r="D89" s="1321" t="s">
        <v>51</v>
      </c>
      <c r="E89" s="1322"/>
      <c r="F89" s="275"/>
      <c r="G89" s="217">
        <f>SUM(G90:G95)</f>
        <v>0</v>
      </c>
      <c r="H89" s="461">
        <f>H90+H91+H92+H93+H94+H95</f>
        <v>1000</v>
      </c>
      <c r="I89" s="461">
        <f>I90+I91+I92+I93+I94+I95</f>
        <v>1000</v>
      </c>
      <c r="J89" s="461">
        <f>J90+J91+J92+J93+J94+J95</f>
        <v>0</v>
      </c>
      <c r="K89" s="461">
        <f>K90+K91+K92+K93+K94+K95</f>
        <v>0</v>
      </c>
      <c r="L89" s="461">
        <f>L90+L91+L92+L93+L94+L95</f>
        <v>1000</v>
      </c>
      <c r="M89" s="169"/>
      <c r="N89" s="61"/>
    </row>
    <row r="90" spans="1:14" ht="11.25">
      <c r="A90" s="59"/>
      <c r="B90" s="273"/>
      <c r="C90" s="277" t="s">
        <v>130</v>
      </c>
      <c r="D90" s="1307" t="s">
        <v>164</v>
      </c>
      <c r="E90" s="1308"/>
      <c r="F90" s="275"/>
      <c r="G90" s="217"/>
      <c r="H90" s="462"/>
      <c r="I90" s="462"/>
      <c r="J90" s="462"/>
      <c r="K90" s="462"/>
      <c r="L90" s="462"/>
      <c r="M90" s="169"/>
      <c r="N90" s="61"/>
    </row>
    <row r="91" spans="1:14" ht="11.25">
      <c r="A91" s="59"/>
      <c r="B91" s="273"/>
      <c r="C91" s="277" t="s">
        <v>131</v>
      </c>
      <c r="D91" s="1307" t="s">
        <v>166</v>
      </c>
      <c r="E91" s="1308"/>
      <c r="F91" s="275"/>
      <c r="G91" s="217"/>
      <c r="H91" s="462"/>
      <c r="I91" s="462"/>
      <c r="J91" s="462"/>
      <c r="K91" s="462"/>
      <c r="L91" s="462"/>
      <c r="M91" s="169"/>
      <c r="N91" s="61"/>
    </row>
    <row r="92" spans="1:14" ht="11.25">
      <c r="A92" s="59"/>
      <c r="B92" s="273"/>
      <c r="C92" s="277" t="s">
        <v>132</v>
      </c>
      <c r="D92" s="1307" t="s">
        <v>167</v>
      </c>
      <c r="E92" s="1308"/>
      <c r="F92" s="275"/>
      <c r="G92" s="217"/>
      <c r="H92" s="463"/>
      <c r="I92" s="463"/>
      <c r="J92" s="463"/>
      <c r="K92" s="463"/>
      <c r="L92" s="463"/>
      <c r="M92" s="169"/>
      <c r="N92" s="61"/>
    </row>
    <row r="93" spans="1:14" ht="11.25">
      <c r="A93" s="59"/>
      <c r="B93" s="273"/>
      <c r="C93" s="277" t="s">
        <v>168</v>
      </c>
      <c r="D93" s="1307" t="s">
        <v>169</v>
      </c>
      <c r="E93" s="1308"/>
      <c r="F93" s="275"/>
      <c r="G93" s="217"/>
      <c r="H93" s="463"/>
      <c r="I93" s="463"/>
      <c r="J93" s="463"/>
      <c r="K93" s="463"/>
      <c r="L93" s="463"/>
      <c r="M93" s="169"/>
      <c r="N93" s="61"/>
    </row>
    <row r="94" spans="1:14" ht="11.25">
      <c r="A94" s="59"/>
      <c r="B94" s="273"/>
      <c r="C94" s="283" t="s">
        <v>170</v>
      </c>
      <c r="D94" s="278" t="s">
        <v>171</v>
      </c>
      <c r="E94" s="279"/>
      <c r="F94" s="275"/>
      <c r="G94" s="217"/>
      <c r="H94" s="463"/>
      <c r="I94" s="463"/>
      <c r="J94" s="463"/>
      <c r="K94" s="463"/>
      <c r="L94" s="463"/>
      <c r="M94" s="169"/>
      <c r="N94" s="61"/>
    </row>
    <row r="95" spans="1:14" ht="11.25">
      <c r="A95" s="59"/>
      <c r="B95" s="273"/>
      <c r="C95" s="277" t="s">
        <v>172</v>
      </c>
      <c r="D95" s="278" t="s">
        <v>346</v>
      </c>
      <c r="E95" s="279"/>
      <c r="F95" s="275"/>
      <c r="G95" s="217"/>
      <c r="H95" s="462">
        <v>1000</v>
      </c>
      <c r="I95" s="462">
        <v>1000</v>
      </c>
      <c r="J95" s="462"/>
      <c r="K95" s="462"/>
      <c r="L95" s="462">
        <v>1000</v>
      </c>
      <c r="M95" s="169"/>
      <c r="N95" s="61"/>
    </row>
    <row r="96" spans="1:14" ht="11.25">
      <c r="A96" s="59"/>
      <c r="B96" s="273">
        <v>27</v>
      </c>
      <c r="C96" s="274" t="s">
        <v>52</v>
      </c>
      <c r="D96" s="1321" t="s">
        <v>289</v>
      </c>
      <c r="E96" s="1322"/>
      <c r="F96" s="275"/>
      <c r="G96" s="217">
        <f>SUM(G97:G107)</f>
        <v>0</v>
      </c>
      <c r="H96" s="464">
        <f>SUM(H97:H107)</f>
        <v>0</v>
      </c>
      <c r="I96" s="464">
        <f>SUM(I97:I107)</f>
        <v>0</v>
      </c>
      <c r="J96" s="464"/>
      <c r="K96" s="464"/>
      <c r="L96" s="464">
        <f>SUM(L97:L107)</f>
        <v>0</v>
      </c>
      <c r="M96" s="169"/>
      <c r="N96" s="61"/>
    </row>
    <row r="97" spans="1:14" ht="11.25">
      <c r="A97" s="59"/>
      <c r="B97" s="273"/>
      <c r="C97" s="277" t="s">
        <v>174</v>
      </c>
      <c r="D97" s="1307" t="s">
        <v>175</v>
      </c>
      <c r="E97" s="1308"/>
      <c r="F97" s="275"/>
      <c r="G97" s="217"/>
      <c r="H97" s="463"/>
      <c r="I97" s="463"/>
      <c r="J97" s="463"/>
      <c r="K97" s="463"/>
      <c r="L97" s="463"/>
      <c r="M97" s="169"/>
      <c r="N97" s="61"/>
    </row>
    <row r="98" spans="1:14" ht="11.25">
      <c r="A98" s="59"/>
      <c r="B98" s="273"/>
      <c r="C98" s="277" t="s">
        <v>176</v>
      </c>
      <c r="D98" s="278" t="s">
        <v>177</v>
      </c>
      <c r="E98" s="279"/>
      <c r="F98" s="275"/>
      <c r="G98" s="217"/>
      <c r="H98" s="463"/>
      <c r="I98" s="463"/>
      <c r="J98" s="463"/>
      <c r="K98" s="463"/>
      <c r="L98" s="463"/>
      <c r="M98" s="169"/>
      <c r="N98" s="61"/>
    </row>
    <row r="99" spans="1:14" ht="11.25">
      <c r="A99" s="59"/>
      <c r="B99" s="273"/>
      <c r="C99" s="277" t="s">
        <v>178</v>
      </c>
      <c r="D99" s="278" t="s">
        <v>179</v>
      </c>
      <c r="E99" s="279"/>
      <c r="F99" s="275"/>
      <c r="G99" s="217"/>
      <c r="H99" s="463"/>
      <c r="I99" s="463"/>
      <c r="J99" s="463"/>
      <c r="K99" s="463"/>
      <c r="L99" s="463"/>
      <c r="M99" s="169"/>
      <c r="N99" s="61"/>
    </row>
    <row r="100" spans="1:14" ht="11.25">
      <c r="A100" s="59"/>
      <c r="B100" s="273"/>
      <c r="C100" s="277" t="s">
        <v>180</v>
      </c>
      <c r="D100" s="278" t="s">
        <v>181</v>
      </c>
      <c r="E100" s="279"/>
      <c r="F100" s="275"/>
      <c r="G100" s="217"/>
      <c r="H100" s="463"/>
      <c r="I100" s="463"/>
      <c r="J100" s="463"/>
      <c r="K100" s="463"/>
      <c r="L100" s="463"/>
      <c r="M100" s="169"/>
      <c r="N100" s="61"/>
    </row>
    <row r="101" spans="1:14" ht="11.25">
      <c r="A101" s="59"/>
      <c r="B101" s="273"/>
      <c r="C101" s="277" t="s">
        <v>182</v>
      </c>
      <c r="D101" s="278" t="s">
        <v>183</v>
      </c>
      <c r="E101" s="279"/>
      <c r="F101" s="275"/>
      <c r="G101" s="217"/>
      <c r="H101" s="462"/>
      <c r="I101" s="462"/>
      <c r="J101" s="462"/>
      <c r="K101" s="462"/>
      <c r="L101" s="462"/>
      <c r="M101" s="169"/>
      <c r="N101" s="61"/>
    </row>
    <row r="102" spans="1:14" ht="11.25">
      <c r="A102" s="59"/>
      <c r="B102" s="273"/>
      <c r="C102" s="277" t="s">
        <v>184</v>
      </c>
      <c r="D102" s="278" t="s">
        <v>185</v>
      </c>
      <c r="E102" s="279"/>
      <c r="F102" s="275"/>
      <c r="G102" s="217"/>
      <c r="H102" s="462"/>
      <c r="I102" s="462"/>
      <c r="J102" s="462"/>
      <c r="K102" s="462"/>
      <c r="L102" s="462"/>
      <c r="M102" s="169"/>
      <c r="N102" s="61"/>
    </row>
    <row r="103" spans="1:14" ht="11.25">
      <c r="A103" s="59"/>
      <c r="B103" s="273"/>
      <c r="C103" s="277" t="s">
        <v>186</v>
      </c>
      <c r="D103" s="278" t="s">
        <v>187</v>
      </c>
      <c r="E103" s="279" t="s">
        <v>290</v>
      </c>
      <c r="F103" s="275"/>
      <c r="G103" s="217"/>
      <c r="H103" s="462"/>
      <c r="I103" s="462"/>
      <c r="J103" s="462"/>
      <c r="K103" s="462"/>
      <c r="L103" s="462"/>
      <c r="M103" s="169"/>
      <c r="N103" s="61"/>
    </row>
    <row r="104" spans="1:14" ht="11.25">
      <c r="A104" s="59"/>
      <c r="B104" s="273"/>
      <c r="C104" s="277" t="s">
        <v>188</v>
      </c>
      <c r="D104" s="278" t="s">
        <v>189</v>
      </c>
      <c r="E104" s="279"/>
      <c r="F104" s="275"/>
      <c r="G104" s="217"/>
      <c r="H104" s="462"/>
      <c r="I104" s="462"/>
      <c r="J104" s="462"/>
      <c r="K104" s="462"/>
      <c r="L104" s="462"/>
      <c r="M104" s="169"/>
      <c r="N104" s="61"/>
    </row>
    <row r="105" spans="1:14" ht="11.25">
      <c r="A105" s="59"/>
      <c r="B105" s="273"/>
      <c r="C105" s="277" t="s">
        <v>190</v>
      </c>
      <c r="D105" s="278" t="s">
        <v>191</v>
      </c>
      <c r="E105" s="279"/>
      <c r="F105" s="275"/>
      <c r="G105" s="217"/>
      <c r="H105" s="462"/>
      <c r="I105" s="462"/>
      <c r="J105" s="462"/>
      <c r="K105" s="462"/>
      <c r="L105" s="462"/>
      <c r="M105" s="169"/>
      <c r="N105" s="61"/>
    </row>
    <row r="106" spans="1:14" ht="11.25">
      <c r="A106" s="59"/>
      <c r="B106" s="273"/>
      <c r="C106" s="277" t="s">
        <v>192</v>
      </c>
      <c r="D106" s="1307" t="s">
        <v>193</v>
      </c>
      <c r="E106" s="1308"/>
      <c r="F106" s="275"/>
      <c r="G106" s="217"/>
      <c r="H106" s="462"/>
      <c r="I106" s="462"/>
      <c r="J106" s="462"/>
      <c r="K106" s="462"/>
      <c r="L106" s="462"/>
      <c r="M106" s="169"/>
      <c r="N106" s="61"/>
    </row>
    <row r="107" spans="1:14" ht="11.25">
      <c r="A107" s="59"/>
      <c r="B107" s="273"/>
      <c r="C107" s="277" t="s">
        <v>194</v>
      </c>
      <c r="D107" s="278" t="s">
        <v>195</v>
      </c>
      <c r="E107" s="279"/>
      <c r="F107" s="275"/>
      <c r="G107" s="217"/>
      <c r="H107" s="462"/>
      <c r="I107" s="462"/>
      <c r="J107" s="462"/>
      <c r="K107" s="462"/>
      <c r="L107" s="462"/>
      <c r="M107" s="169"/>
      <c r="N107" s="61"/>
    </row>
    <row r="108" spans="1:14" ht="11.25">
      <c r="A108" s="59"/>
      <c r="B108" s="273">
        <v>28</v>
      </c>
      <c r="C108" s="274" t="s">
        <v>53</v>
      </c>
      <c r="D108" s="1321" t="s">
        <v>196</v>
      </c>
      <c r="E108" s="1322"/>
      <c r="F108" s="275"/>
      <c r="G108" s="217">
        <f>SUM(G109:G116)</f>
        <v>0</v>
      </c>
      <c r="H108" s="461">
        <f>H109+H110+H111+H112+H113+H114+H115+H116</f>
        <v>3000</v>
      </c>
      <c r="I108" s="461">
        <f>SUM(I109:I116)</f>
        <v>3000</v>
      </c>
      <c r="J108" s="461"/>
      <c r="K108" s="461"/>
      <c r="L108" s="461">
        <f>SUM(L109:L116)</f>
        <v>3000</v>
      </c>
      <c r="M108" s="169"/>
      <c r="N108" s="61"/>
    </row>
    <row r="109" spans="1:14" ht="11.25">
      <c r="A109" s="59"/>
      <c r="B109" s="273"/>
      <c r="C109" s="277" t="s">
        <v>133</v>
      </c>
      <c r="D109" s="1307" t="s">
        <v>139</v>
      </c>
      <c r="E109" s="1308"/>
      <c r="F109" s="275"/>
      <c r="G109" s="217"/>
      <c r="H109" s="462">
        <v>1500</v>
      </c>
      <c r="I109" s="462">
        <v>1500</v>
      </c>
      <c r="J109" s="462"/>
      <c r="K109" s="462"/>
      <c r="L109" s="462">
        <v>1500</v>
      </c>
      <c r="M109" s="169"/>
      <c r="N109" s="61"/>
    </row>
    <row r="110" spans="1:14" ht="11.25">
      <c r="A110" s="59"/>
      <c r="B110" s="273"/>
      <c r="C110" s="277" t="s">
        <v>134</v>
      </c>
      <c r="D110" s="1307" t="s">
        <v>197</v>
      </c>
      <c r="E110" s="1308"/>
      <c r="F110" s="275"/>
      <c r="G110" s="217"/>
      <c r="H110" s="462"/>
      <c r="I110" s="462"/>
      <c r="J110" s="462"/>
      <c r="K110" s="462"/>
      <c r="L110" s="462"/>
      <c r="M110" s="169"/>
      <c r="N110" s="61"/>
    </row>
    <row r="111" spans="1:14" ht="11.25">
      <c r="A111" s="59"/>
      <c r="B111" s="273"/>
      <c r="C111" s="277" t="s">
        <v>135</v>
      </c>
      <c r="D111" s="1307" t="s">
        <v>140</v>
      </c>
      <c r="E111" s="1308"/>
      <c r="F111" s="275"/>
      <c r="G111" s="217"/>
      <c r="H111" s="462"/>
      <c r="I111" s="462"/>
      <c r="J111" s="462"/>
      <c r="K111" s="462"/>
      <c r="L111" s="462"/>
      <c r="M111" s="169"/>
      <c r="N111" s="61"/>
    </row>
    <row r="112" spans="1:14" ht="11.25">
      <c r="A112" s="59"/>
      <c r="B112" s="273"/>
      <c r="C112" s="277" t="s">
        <v>198</v>
      </c>
      <c r="D112" s="278" t="s">
        <v>199</v>
      </c>
      <c r="E112" s="279"/>
      <c r="F112" s="275"/>
      <c r="G112" s="217"/>
      <c r="H112" s="462">
        <v>1500</v>
      </c>
      <c r="I112" s="462">
        <v>1500</v>
      </c>
      <c r="J112" s="462"/>
      <c r="K112" s="462"/>
      <c r="L112" s="462">
        <v>1500</v>
      </c>
      <c r="M112" s="169"/>
      <c r="N112" s="61"/>
    </row>
    <row r="113" spans="1:14" ht="11.25">
      <c r="A113" s="59"/>
      <c r="B113" s="273"/>
      <c r="C113" s="277" t="s">
        <v>200</v>
      </c>
      <c r="D113" s="1307" t="s">
        <v>141</v>
      </c>
      <c r="E113" s="1308"/>
      <c r="F113" s="275"/>
      <c r="G113" s="217"/>
      <c r="H113" s="462"/>
      <c r="I113" s="462"/>
      <c r="J113" s="462"/>
      <c r="K113" s="462"/>
      <c r="L113" s="462"/>
      <c r="M113" s="169"/>
      <c r="N113" s="61"/>
    </row>
    <row r="114" spans="1:14" ht="11.25">
      <c r="A114" s="59"/>
      <c r="B114" s="273"/>
      <c r="C114" s="277" t="s">
        <v>136</v>
      </c>
      <c r="D114" s="1307" t="s">
        <v>201</v>
      </c>
      <c r="E114" s="1308"/>
      <c r="F114" s="275"/>
      <c r="G114" s="217"/>
      <c r="H114" s="462"/>
      <c r="I114" s="462"/>
      <c r="J114" s="462"/>
      <c r="K114" s="462"/>
      <c r="L114" s="462"/>
      <c r="M114" s="169"/>
      <c r="N114" s="61"/>
    </row>
    <row r="115" spans="1:14" ht="11.25">
      <c r="A115" s="59"/>
      <c r="B115" s="273"/>
      <c r="C115" s="277" t="s">
        <v>137</v>
      </c>
      <c r="D115" s="1307" t="s">
        <v>202</v>
      </c>
      <c r="E115" s="1308"/>
      <c r="F115" s="275"/>
      <c r="G115" s="217"/>
      <c r="H115" s="462"/>
      <c r="I115" s="462"/>
      <c r="J115" s="462"/>
      <c r="K115" s="462"/>
      <c r="L115" s="462"/>
      <c r="M115" s="169"/>
      <c r="N115" s="61"/>
    </row>
    <row r="116" spans="1:14" ht="11.25">
      <c r="A116" s="59"/>
      <c r="B116" s="273"/>
      <c r="C116" s="277" t="s">
        <v>138</v>
      </c>
      <c r="D116" s="1307" t="s">
        <v>203</v>
      </c>
      <c r="E116" s="1308"/>
      <c r="F116" s="275"/>
      <c r="G116" s="217"/>
      <c r="H116" s="462"/>
      <c r="I116" s="462"/>
      <c r="J116" s="462"/>
      <c r="K116" s="462"/>
      <c r="L116" s="462"/>
      <c r="M116" s="169"/>
      <c r="N116" s="61"/>
    </row>
    <row r="117" spans="1:14" ht="11.25">
      <c r="A117" s="59"/>
      <c r="B117" s="273">
        <v>29</v>
      </c>
      <c r="C117" s="274" t="s">
        <v>54</v>
      </c>
      <c r="D117" s="1321" t="s">
        <v>142</v>
      </c>
      <c r="E117" s="1322"/>
      <c r="F117" s="275"/>
      <c r="G117" s="217">
        <f>SUM(G119:G125)</f>
        <v>0</v>
      </c>
      <c r="H117" s="461">
        <f>H118+H119+H120+H121+H122+H123+H124</f>
        <v>10100</v>
      </c>
      <c r="I117" s="461">
        <v>11000</v>
      </c>
      <c r="J117" s="461"/>
      <c r="K117" s="461"/>
      <c r="L117" s="461">
        <v>11000</v>
      </c>
      <c r="M117" s="169"/>
      <c r="N117" s="61"/>
    </row>
    <row r="118" spans="1:14" ht="11.25">
      <c r="A118" s="59"/>
      <c r="B118" s="284"/>
      <c r="C118" s="277" t="s">
        <v>204</v>
      </c>
      <c r="D118" s="278" t="s">
        <v>205</v>
      </c>
      <c r="E118" s="279"/>
      <c r="F118" s="275"/>
      <c r="G118" s="217"/>
      <c r="H118" s="462"/>
      <c r="I118" s="462"/>
      <c r="J118" s="462"/>
      <c r="K118" s="462"/>
      <c r="L118" s="462"/>
      <c r="M118" s="169"/>
      <c r="N118" s="61"/>
    </row>
    <row r="119" spans="1:14" ht="11.25">
      <c r="A119" s="59"/>
      <c r="B119" s="273"/>
      <c r="C119" s="277" t="s">
        <v>206</v>
      </c>
      <c r="D119" s="1307" t="s">
        <v>143</v>
      </c>
      <c r="E119" s="1308"/>
      <c r="F119" s="275"/>
      <c r="G119" s="217"/>
      <c r="H119" s="462"/>
      <c r="I119" s="462"/>
      <c r="J119" s="462"/>
      <c r="K119" s="462"/>
      <c r="L119" s="462"/>
      <c r="M119" s="169"/>
      <c r="N119" s="61"/>
    </row>
    <row r="120" spans="1:14" ht="11.25">
      <c r="A120" s="59"/>
      <c r="B120" s="273"/>
      <c r="C120" s="277" t="s">
        <v>207</v>
      </c>
      <c r="D120" s="1307" t="s">
        <v>208</v>
      </c>
      <c r="E120" s="1308"/>
      <c r="F120" s="275"/>
      <c r="G120" s="217"/>
      <c r="H120" s="462"/>
      <c r="I120" s="462"/>
      <c r="J120" s="462"/>
      <c r="K120" s="462"/>
      <c r="L120" s="462"/>
      <c r="M120" s="169"/>
      <c r="N120" s="61"/>
    </row>
    <row r="121" spans="1:14" ht="11.25">
      <c r="A121" s="59"/>
      <c r="B121" s="273"/>
      <c r="C121" s="277" t="s">
        <v>209</v>
      </c>
      <c r="D121" s="1307" t="s">
        <v>144</v>
      </c>
      <c r="E121" s="1308"/>
      <c r="F121" s="275"/>
      <c r="G121" s="217"/>
      <c r="H121" s="462"/>
      <c r="I121" s="462"/>
      <c r="J121" s="462"/>
      <c r="K121" s="462"/>
      <c r="L121" s="462"/>
      <c r="M121" s="169"/>
      <c r="N121" s="61"/>
    </row>
    <row r="122" spans="1:14" ht="11.25">
      <c r="A122" s="59"/>
      <c r="B122" s="273"/>
      <c r="C122" s="277" t="s">
        <v>210</v>
      </c>
      <c r="D122" s="1307" t="s">
        <v>145</v>
      </c>
      <c r="E122" s="1308"/>
      <c r="F122" s="275"/>
      <c r="G122" s="217"/>
      <c r="H122" s="462">
        <v>6000</v>
      </c>
      <c r="I122" s="462">
        <v>6000</v>
      </c>
      <c r="J122" s="462"/>
      <c r="K122" s="462"/>
      <c r="L122" s="462">
        <v>6000</v>
      </c>
      <c r="M122" s="169"/>
      <c r="N122" s="61"/>
    </row>
    <row r="123" spans="1:14" ht="11.25">
      <c r="A123" s="59"/>
      <c r="B123" s="273"/>
      <c r="C123" s="277" t="s">
        <v>211</v>
      </c>
      <c r="D123" s="1307" t="s">
        <v>146</v>
      </c>
      <c r="E123" s="1308"/>
      <c r="F123" s="275"/>
      <c r="G123" s="217"/>
      <c r="H123" s="462">
        <v>3500</v>
      </c>
      <c r="I123" s="462">
        <v>3500</v>
      </c>
      <c r="J123" s="462"/>
      <c r="K123" s="462"/>
      <c r="L123" s="462">
        <v>4500</v>
      </c>
      <c r="M123" s="169"/>
      <c r="N123" s="61"/>
    </row>
    <row r="124" spans="1:14" ht="11.25">
      <c r="A124" s="59"/>
      <c r="B124" s="273"/>
      <c r="C124" s="277" t="s">
        <v>212</v>
      </c>
      <c r="D124" s="1307" t="s">
        <v>147</v>
      </c>
      <c r="E124" s="1308"/>
      <c r="F124" s="275"/>
      <c r="G124" s="217"/>
      <c r="H124" s="462">
        <v>600</v>
      </c>
      <c r="I124" s="462">
        <v>500</v>
      </c>
      <c r="J124" s="462"/>
      <c r="K124" s="462"/>
      <c r="L124" s="462">
        <v>500</v>
      </c>
      <c r="M124" s="169"/>
      <c r="N124" s="61"/>
    </row>
    <row r="125" spans="1:14" ht="11.25">
      <c r="A125" s="59"/>
      <c r="B125" s="273"/>
      <c r="C125" s="277" t="s">
        <v>213</v>
      </c>
      <c r="D125" s="114" t="s">
        <v>214</v>
      </c>
      <c r="E125" s="114"/>
      <c r="F125" s="289"/>
      <c r="G125" s="217"/>
      <c r="H125" s="462"/>
      <c r="I125" s="462"/>
      <c r="J125" s="462"/>
      <c r="K125" s="462"/>
      <c r="L125" s="462"/>
      <c r="M125" s="169"/>
      <c r="N125" s="61"/>
    </row>
    <row r="126" spans="1:14" ht="11.25">
      <c r="A126" s="59"/>
      <c r="B126" s="273"/>
      <c r="C126" s="468" t="s">
        <v>293</v>
      </c>
      <c r="D126" s="528" t="s">
        <v>294</v>
      </c>
      <c r="E126" s="114"/>
      <c r="F126" s="289"/>
      <c r="G126" s="217"/>
      <c r="H126" s="461"/>
      <c r="I126" s="461"/>
      <c r="J126" s="461"/>
      <c r="K126" s="461"/>
      <c r="L126" s="461"/>
      <c r="M126" s="169"/>
      <c r="N126" s="61"/>
    </row>
    <row r="127" spans="1:14" ht="11.25">
      <c r="A127" s="59"/>
      <c r="B127" s="273"/>
      <c r="C127" s="469" t="s">
        <v>295</v>
      </c>
      <c r="D127" s="529" t="s">
        <v>296</v>
      </c>
      <c r="E127" s="114"/>
      <c r="F127" s="289"/>
      <c r="G127" s="217"/>
      <c r="H127" s="462"/>
      <c r="I127" s="462"/>
      <c r="J127" s="462"/>
      <c r="K127" s="462"/>
      <c r="L127" s="462"/>
      <c r="M127" s="169"/>
      <c r="N127" s="61"/>
    </row>
    <row r="128" spans="1:14" ht="11.25">
      <c r="A128" s="59"/>
      <c r="B128" s="273">
        <v>30</v>
      </c>
      <c r="C128" s="274" t="s">
        <v>55</v>
      </c>
      <c r="D128" s="1321" t="s">
        <v>215</v>
      </c>
      <c r="E128" s="1322"/>
      <c r="F128" s="275"/>
      <c r="G128" s="217">
        <f>SUM(G129:G130)</f>
        <v>0</v>
      </c>
      <c r="H128" s="461">
        <f>H129+H130+H131</f>
        <v>1000</v>
      </c>
      <c r="I128" s="461">
        <v>1000</v>
      </c>
      <c r="J128" s="461"/>
      <c r="K128" s="461"/>
      <c r="L128" s="461">
        <v>1000</v>
      </c>
      <c r="M128" s="169"/>
      <c r="N128" s="61"/>
    </row>
    <row r="129" spans="1:14" ht="11.25">
      <c r="A129" s="59"/>
      <c r="B129" s="273"/>
      <c r="C129" s="277" t="s">
        <v>148</v>
      </c>
      <c r="D129" s="1307" t="s">
        <v>216</v>
      </c>
      <c r="E129" s="1308"/>
      <c r="F129" s="275"/>
      <c r="G129" s="217"/>
      <c r="H129" s="462">
        <v>1000</v>
      </c>
      <c r="I129" s="462">
        <v>1000</v>
      </c>
      <c r="J129" s="462"/>
      <c r="K129" s="462"/>
      <c r="L129" s="462">
        <v>1000</v>
      </c>
      <c r="M129" s="169"/>
      <c r="N129" s="61"/>
    </row>
    <row r="130" spans="1:14" ht="11.25">
      <c r="A130" s="59"/>
      <c r="B130" s="273"/>
      <c r="C130" s="277" t="s">
        <v>149</v>
      </c>
      <c r="D130" s="1307" t="s">
        <v>217</v>
      </c>
      <c r="E130" s="1308"/>
      <c r="F130" s="275"/>
      <c r="G130" s="217"/>
      <c r="H130" s="462"/>
      <c r="I130" s="462"/>
      <c r="J130" s="462"/>
      <c r="K130" s="462"/>
      <c r="L130" s="462"/>
      <c r="M130" s="169"/>
      <c r="N130" s="61"/>
    </row>
    <row r="131" spans="1:14" ht="11.25">
      <c r="A131" s="59"/>
      <c r="B131" s="273"/>
      <c r="C131" s="274" t="s">
        <v>219</v>
      </c>
      <c r="D131" s="1321" t="s">
        <v>218</v>
      </c>
      <c r="E131" s="1322"/>
      <c r="F131" s="287"/>
      <c r="G131" s="288"/>
      <c r="H131" s="461"/>
      <c r="I131" s="461"/>
      <c r="J131" s="461"/>
      <c r="K131" s="461"/>
      <c r="L131" s="461"/>
      <c r="M131" s="169"/>
      <c r="N131" s="61"/>
    </row>
    <row r="132" spans="1:14" ht="13.5" customHeight="1">
      <c r="A132" s="59"/>
      <c r="B132" s="273">
        <v>32</v>
      </c>
      <c r="C132" s="274" t="s">
        <v>56</v>
      </c>
      <c r="D132" s="1321" t="s">
        <v>150</v>
      </c>
      <c r="E132" s="1322"/>
      <c r="F132" s="275"/>
      <c r="G132" s="217">
        <f>SUM(G133:G137)</f>
        <v>0</v>
      </c>
      <c r="H132" s="461">
        <f>H133+H134+H135+H136+H137</f>
        <v>4600</v>
      </c>
      <c r="I132" s="461">
        <v>4000</v>
      </c>
      <c r="J132" s="461"/>
      <c r="K132" s="461"/>
      <c r="L132" s="461">
        <v>4000</v>
      </c>
      <c r="M132" s="169"/>
      <c r="N132" s="61"/>
    </row>
    <row r="133" spans="1:14" ht="13.5" customHeight="1">
      <c r="A133" s="59"/>
      <c r="B133" s="273"/>
      <c r="C133" s="277" t="s">
        <v>151</v>
      </c>
      <c r="D133" s="1307" t="s">
        <v>153</v>
      </c>
      <c r="E133" s="1308"/>
      <c r="F133" s="275"/>
      <c r="G133" s="217"/>
      <c r="H133" s="462"/>
      <c r="I133" s="462"/>
      <c r="J133" s="462"/>
      <c r="K133" s="462"/>
      <c r="L133" s="462"/>
      <c r="M133" s="169"/>
      <c r="N133" s="61"/>
    </row>
    <row r="134" spans="1:14" ht="13.5" customHeight="1">
      <c r="A134" s="59"/>
      <c r="B134" s="273"/>
      <c r="C134" s="277" t="s">
        <v>220</v>
      </c>
      <c r="D134" s="1307" t="s">
        <v>221</v>
      </c>
      <c r="E134" s="1308"/>
      <c r="F134" s="275"/>
      <c r="G134" s="217"/>
      <c r="H134" s="462">
        <v>4100</v>
      </c>
      <c r="I134" s="462">
        <v>3000</v>
      </c>
      <c r="J134" s="462"/>
      <c r="K134" s="462"/>
      <c r="L134" s="462">
        <v>3000</v>
      </c>
      <c r="M134" s="169"/>
      <c r="N134" s="61"/>
    </row>
    <row r="135" spans="1:14" ht="13.5" customHeight="1">
      <c r="A135" s="59"/>
      <c r="B135" s="273"/>
      <c r="C135" s="277" t="s">
        <v>222</v>
      </c>
      <c r="D135" s="1307" t="s">
        <v>223</v>
      </c>
      <c r="E135" s="1308"/>
      <c r="F135" s="275"/>
      <c r="G135" s="217"/>
      <c r="H135" s="462"/>
      <c r="I135" s="462"/>
      <c r="J135" s="462"/>
      <c r="K135" s="462"/>
      <c r="L135" s="462"/>
      <c r="M135" s="169"/>
      <c r="N135" s="61"/>
    </row>
    <row r="136" spans="1:14" ht="13.5" customHeight="1">
      <c r="A136" s="59"/>
      <c r="B136" s="273"/>
      <c r="C136" s="277" t="s">
        <v>224</v>
      </c>
      <c r="D136" s="1318" t="s">
        <v>225</v>
      </c>
      <c r="E136" s="1319"/>
      <c r="F136" s="289"/>
      <c r="G136" s="217"/>
      <c r="H136" s="462"/>
      <c r="I136" s="462"/>
      <c r="J136" s="462"/>
      <c r="K136" s="462"/>
      <c r="L136" s="462"/>
      <c r="M136" s="169"/>
      <c r="N136" s="61"/>
    </row>
    <row r="137" spans="1:14" ht="13.5" customHeight="1">
      <c r="A137" s="59"/>
      <c r="B137" s="273"/>
      <c r="C137" s="277" t="s">
        <v>226</v>
      </c>
      <c r="D137" s="1320" t="s">
        <v>347</v>
      </c>
      <c r="E137" s="1320"/>
      <c r="F137" s="289"/>
      <c r="G137" s="217"/>
      <c r="H137" s="583">
        <v>500</v>
      </c>
      <c r="I137" s="583">
        <v>500</v>
      </c>
      <c r="J137" s="583"/>
      <c r="K137" s="583"/>
      <c r="L137" s="583">
        <v>500</v>
      </c>
      <c r="M137" s="169"/>
      <c r="N137" s="61"/>
    </row>
    <row r="138" spans="1:14" s="286" customFormat="1" ht="13.5" customHeight="1">
      <c r="A138" s="291"/>
      <c r="B138" s="273"/>
      <c r="C138" s="274" t="s">
        <v>69</v>
      </c>
      <c r="D138" s="1321" t="s">
        <v>228</v>
      </c>
      <c r="E138" s="1322"/>
      <c r="F138" s="287"/>
      <c r="G138" s="292">
        <f>SUM(G139:G144)</f>
        <v>0</v>
      </c>
      <c r="H138" s="584">
        <f>H139+H140+H141+H142+H143+H144</f>
        <v>0</v>
      </c>
      <c r="I138" s="584">
        <f>SUM(I139:I144)</f>
        <v>0</v>
      </c>
      <c r="J138" s="584"/>
      <c r="K138" s="584"/>
      <c r="L138" s="584">
        <f>SUM(L139:L144)</f>
        <v>0</v>
      </c>
      <c r="M138" s="294"/>
      <c r="N138" s="295"/>
    </row>
    <row r="139" spans="1:14" ht="13.5" customHeight="1">
      <c r="A139" s="59"/>
      <c r="B139" s="273"/>
      <c r="C139" s="277" t="s">
        <v>152</v>
      </c>
      <c r="D139" s="1307" t="s">
        <v>229</v>
      </c>
      <c r="E139" s="1308"/>
      <c r="F139" s="275"/>
      <c r="G139" s="296"/>
      <c r="H139" s="564"/>
      <c r="I139" s="564"/>
      <c r="J139" s="564"/>
      <c r="K139" s="564"/>
      <c r="L139" s="564"/>
      <c r="M139" s="169"/>
      <c r="N139" s="61"/>
    </row>
    <row r="140" spans="1:14" ht="13.5" customHeight="1">
      <c r="A140" s="59"/>
      <c r="B140" s="273"/>
      <c r="C140" s="277" t="s">
        <v>230</v>
      </c>
      <c r="D140" s="1307" t="s">
        <v>231</v>
      </c>
      <c r="E140" s="1308"/>
      <c r="F140" s="275"/>
      <c r="G140" s="217"/>
      <c r="H140" s="458"/>
      <c r="I140" s="458"/>
      <c r="J140" s="458"/>
      <c r="K140" s="458"/>
      <c r="L140" s="458"/>
      <c r="M140" s="169"/>
      <c r="N140" s="61"/>
    </row>
    <row r="141" spans="1:14" ht="13.5" customHeight="1">
      <c r="A141" s="59"/>
      <c r="B141" s="273"/>
      <c r="C141" s="277" t="s">
        <v>232</v>
      </c>
      <c r="D141" s="278" t="s">
        <v>233</v>
      </c>
      <c r="E141" s="279"/>
      <c r="F141" s="275"/>
      <c r="G141" s="217"/>
      <c r="H141" s="463"/>
      <c r="I141" s="463"/>
      <c r="J141" s="463"/>
      <c r="K141" s="463"/>
      <c r="L141" s="463"/>
      <c r="M141" s="169"/>
      <c r="N141" s="61"/>
    </row>
    <row r="142" spans="1:14" ht="13.5" customHeight="1">
      <c r="A142" s="59"/>
      <c r="B142" s="273"/>
      <c r="C142" s="277" t="s">
        <v>234</v>
      </c>
      <c r="D142" s="278" t="s">
        <v>235</v>
      </c>
      <c r="E142" s="279"/>
      <c r="F142" s="275"/>
      <c r="G142" s="217"/>
      <c r="H142" s="462"/>
      <c r="I142" s="462"/>
      <c r="J142" s="462"/>
      <c r="K142" s="462"/>
      <c r="L142" s="462"/>
      <c r="M142" s="169"/>
      <c r="N142" s="61"/>
    </row>
    <row r="143" spans="1:14" ht="13.5" customHeight="1">
      <c r="A143" s="59"/>
      <c r="B143" s="273"/>
      <c r="C143" s="285" t="s">
        <v>236</v>
      </c>
      <c r="D143" s="1304" t="s">
        <v>154</v>
      </c>
      <c r="E143" s="1304"/>
      <c r="F143" s="298"/>
      <c r="G143" s="299"/>
      <c r="H143" s="404"/>
      <c r="I143" s="404"/>
      <c r="J143" s="404"/>
      <c r="K143" s="404"/>
      <c r="L143" s="404"/>
      <c r="M143" s="60"/>
      <c r="N143" s="61"/>
    </row>
    <row r="144" spans="1:14" ht="13.5" customHeight="1">
      <c r="A144" s="59"/>
      <c r="B144" s="273"/>
      <c r="C144" s="234" t="s">
        <v>237</v>
      </c>
      <c r="D144" s="9" t="s">
        <v>238</v>
      </c>
      <c r="E144" s="300"/>
      <c r="F144" s="298"/>
      <c r="G144" s="299"/>
      <c r="H144" s="585"/>
      <c r="I144" s="585"/>
      <c r="J144" s="585"/>
      <c r="K144" s="585"/>
      <c r="L144" s="585"/>
      <c r="M144" s="60"/>
      <c r="N144" s="61"/>
    </row>
    <row r="145" spans="1:14" s="286" customFormat="1" ht="13.5" customHeight="1">
      <c r="A145" s="291"/>
      <c r="B145" s="302"/>
      <c r="C145" s="303" t="s">
        <v>70</v>
      </c>
      <c r="D145" s="304" t="s">
        <v>262</v>
      </c>
      <c r="E145" s="305"/>
      <c r="F145" s="287"/>
      <c r="G145" s="288">
        <f>SUM(G146:G148)</f>
        <v>0</v>
      </c>
      <c r="H145" s="586">
        <f>H146+H147+H148</f>
        <v>300</v>
      </c>
      <c r="I145" s="586">
        <f>SUM(I146:I148)</f>
        <v>300</v>
      </c>
      <c r="J145" s="586"/>
      <c r="K145" s="586"/>
      <c r="L145" s="586">
        <f>SUM(L146:L148)</f>
        <v>300</v>
      </c>
      <c r="M145" s="306"/>
      <c r="N145" s="295"/>
    </row>
    <row r="146" spans="1:14" ht="13.5" customHeight="1">
      <c r="A146" s="59"/>
      <c r="B146" s="302"/>
      <c r="C146" s="307" t="s">
        <v>239</v>
      </c>
      <c r="D146" s="308" t="s">
        <v>240</v>
      </c>
      <c r="E146" s="309"/>
      <c r="F146" s="275"/>
      <c r="G146" s="217"/>
      <c r="H146" s="463">
        <v>300</v>
      </c>
      <c r="I146" s="463">
        <v>300</v>
      </c>
      <c r="J146" s="463"/>
      <c r="K146" s="463"/>
      <c r="L146" s="463">
        <v>300</v>
      </c>
      <c r="M146" s="60"/>
      <c r="N146" s="61"/>
    </row>
    <row r="147" spans="1:14" ht="13.5" customHeight="1">
      <c r="A147" s="59"/>
      <c r="B147" s="302"/>
      <c r="C147" s="307" t="s">
        <v>241</v>
      </c>
      <c r="D147" s="308" t="s">
        <v>242</v>
      </c>
      <c r="E147" s="309"/>
      <c r="F147" s="275"/>
      <c r="G147" s="217"/>
      <c r="H147" s="463"/>
      <c r="I147" s="463"/>
      <c r="J147" s="463"/>
      <c r="K147" s="463"/>
      <c r="L147" s="463"/>
      <c r="M147" s="60"/>
      <c r="N147" s="61"/>
    </row>
    <row r="148" spans="1:14" ht="13.5" customHeight="1" thickBot="1">
      <c r="A148" s="59"/>
      <c r="B148" s="310"/>
      <c r="C148" s="311" t="s">
        <v>243</v>
      </c>
      <c r="D148" s="312" t="s">
        <v>244</v>
      </c>
      <c r="E148" s="300"/>
      <c r="F148" s="313"/>
      <c r="G148" s="211"/>
      <c r="H148" s="587"/>
      <c r="I148" s="587"/>
      <c r="J148" s="587"/>
      <c r="K148" s="587"/>
      <c r="L148" s="587"/>
      <c r="M148" s="60"/>
      <c r="N148" s="61"/>
    </row>
    <row r="149" spans="1:14" ht="12" thickBot="1">
      <c r="A149" s="59"/>
      <c r="B149" s="179">
        <v>33</v>
      </c>
      <c r="C149" s="315" t="s">
        <v>57</v>
      </c>
      <c r="D149" s="316" t="s">
        <v>58</v>
      </c>
      <c r="E149" s="223"/>
      <c r="F149" s="224"/>
      <c r="G149" s="205">
        <f>SUM(G150:G155)</f>
        <v>0</v>
      </c>
      <c r="H149" s="588">
        <f>H150+H151+H152+H153+H154+H155</f>
        <v>2500</v>
      </c>
      <c r="I149" s="588">
        <f>I150+I151+I152+I153+I154+I155</f>
        <v>2800</v>
      </c>
      <c r="J149" s="588">
        <f>J150+J151+J152+J153+J154+J155</f>
        <v>0</v>
      </c>
      <c r="K149" s="588">
        <f>K150+K151+K152+K153+K154+K155</f>
        <v>0</v>
      </c>
      <c r="L149" s="588">
        <f>L150+L151+L152+L153+L154+L155</f>
        <v>2800</v>
      </c>
      <c r="M149" s="60"/>
      <c r="N149" s="61"/>
    </row>
    <row r="150" spans="1:14" s="326" customFormat="1" ht="11.25">
      <c r="A150" s="62"/>
      <c r="B150" s="318">
        <v>34</v>
      </c>
      <c r="C150" s="319" t="s">
        <v>92</v>
      </c>
      <c r="D150" s="320" t="s">
        <v>122</v>
      </c>
      <c r="E150" s="321"/>
      <c r="F150" s="322"/>
      <c r="G150" s="323"/>
      <c r="H150" s="459">
        <v>1440</v>
      </c>
      <c r="I150" s="459">
        <v>1000</v>
      </c>
      <c r="J150" s="459"/>
      <c r="K150" s="459"/>
      <c r="L150" s="459">
        <v>1000</v>
      </c>
      <c r="M150" s="324"/>
      <c r="N150" s="325"/>
    </row>
    <row r="151" spans="1:14" s="326" customFormat="1" ht="11.25">
      <c r="A151" s="62"/>
      <c r="B151" s="327">
        <v>35</v>
      </c>
      <c r="C151" s="328" t="s">
        <v>93</v>
      </c>
      <c r="D151" s="329" t="s">
        <v>97</v>
      </c>
      <c r="E151" s="330"/>
      <c r="F151" s="331"/>
      <c r="G151" s="332"/>
      <c r="H151" s="462">
        <v>500</v>
      </c>
      <c r="I151" s="462">
        <v>800</v>
      </c>
      <c r="J151" s="462"/>
      <c r="K151" s="462"/>
      <c r="L151" s="462">
        <v>800</v>
      </c>
      <c r="M151" s="324"/>
      <c r="N151" s="325"/>
    </row>
    <row r="152" spans="1:14" s="326" customFormat="1" ht="11.25">
      <c r="A152" s="62"/>
      <c r="B152" s="327">
        <v>36</v>
      </c>
      <c r="C152" s="328" t="s">
        <v>94</v>
      </c>
      <c r="D152" s="329" t="s">
        <v>98</v>
      </c>
      <c r="E152" s="330"/>
      <c r="F152" s="331"/>
      <c r="G152" s="332"/>
      <c r="H152" s="462">
        <v>310</v>
      </c>
      <c r="I152" s="462">
        <v>300</v>
      </c>
      <c r="J152" s="462"/>
      <c r="K152" s="462"/>
      <c r="L152" s="462">
        <v>300</v>
      </c>
      <c r="M152" s="324"/>
      <c r="N152" s="325"/>
    </row>
    <row r="153" spans="1:14" s="326" customFormat="1" ht="11.25">
      <c r="A153" s="62"/>
      <c r="B153" s="327">
        <v>37</v>
      </c>
      <c r="C153" s="328" t="s">
        <v>95</v>
      </c>
      <c r="D153" s="329" t="s">
        <v>96</v>
      </c>
      <c r="E153" s="330"/>
      <c r="F153" s="331"/>
      <c r="G153" s="332"/>
      <c r="H153" s="462"/>
      <c r="I153" s="462">
        <v>300</v>
      </c>
      <c r="J153" s="462"/>
      <c r="K153" s="462"/>
      <c r="L153" s="462">
        <v>300</v>
      </c>
      <c r="M153" s="324"/>
      <c r="N153" s="325"/>
    </row>
    <row r="154" spans="1:14" s="326" customFormat="1" ht="11.25">
      <c r="A154" s="62"/>
      <c r="B154" s="327"/>
      <c r="C154" s="333" t="s">
        <v>160</v>
      </c>
      <c r="D154" s="329" t="s">
        <v>161</v>
      </c>
      <c r="E154" s="330"/>
      <c r="F154" s="331"/>
      <c r="G154" s="332"/>
      <c r="H154" s="462">
        <v>250</v>
      </c>
      <c r="I154" s="462">
        <v>300</v>
      </c>
      <c r="J154" s="462"/>
      <c r="K154" s="462"/>
      <c r="L154" s="462">
        <v>300</v>
      </c>
      <c r="M154" s="324"/>
      <c r="N154" s="325"/>
    </row>
    <row r="155" spans="1:14" s="326" customFormat="1" ht="11.25">
      <c r="A155" s="62"/>
      <c r="B155" s="327"/>
      <c r="C155" s="333" t="s">
        <v>162</v>
      </c>
      <c r="D155" s="329" t="s">
        <v>163</v>
      </c>
      <c r="E155" s="330"/>
      <c r="F155" s="331"/>
      <c r="G155" s="332"/>
      <c r="H155" s="462">
        <v>0</v>
      </c>
      <c r="I155" s="462">
        <v>100</v>
      </c>
      <c r="J155" s="462"/>
      <c r="K155" s="462"/>
      <c r="L155" s="462">
        <v>100</v>
      </c>
      <c r="M155" s="324"/>
      <c r="N155" s="325"/>
    </row>
    <row r="156" spans="1:14" ht="11.25">
      <c r="A156" s="59"/>
      <c r="B156" s="334"/>
      <c r="C156" s="335"/>
      <c r="D156" s="336"/>
      <c r="E156" s="337"/>
      <c r="F156" s="338"/>
      <c r="G156" s="339"/>
      <c r="H156" s="589"/>
      <c r="I156" s="589"/>
      <c r="J156" s="589"/>
      <c r="K156" s="589"/>
      <c r="L156" s="589"/>
      <c r="M156" s="60"/>
      <c r="N156" s="61"/>
    </row>
    <row r="157" spans="1:13" ht="11.25">
      <c r="A157" s="11"/>
      <c r="B157" s="341">
        <v>38</v>
      </c>
      <c r="C157" s="342" t="s">
        <v>59</v>
      </c>
      <c r="D157" s="343" t="s">
        <v>60</v>
      </c>
      <c r="E157" s="344"/>
      <c r="F157" s="345"/>
      <c r="G157" s="346">
        <f>SUM(G158:G170)</f>
        <v>0</v>
      </c>
      <c r="H157" s="590">
        <f>SUM(H158:H170)</f>
        <v>0</v>
      </c>
      <c r="I157" s="590">
        <f>SUM(I158:I170)</f>
        <v>0</v>
      </c>
      <c r="J157" s="590"/>
      <c r="K157" s="590"/>
      <c r="L157" s="590">
        <f>SUM(L158:L170)</f>
        <v>0</v>
      </c>
      <c r="M157" s="12"/>
    </row>
    <row r="158" spans="1:13" ht="11.25">
      <c r="A158" s="11"/>
      <c r="B158" s="348">
        <v>39</v>
      </c>
      <c r="C158" s="349" t="s">
        <v>73</v>
      </c>
      <c r="D158" s="350" t="s">
        <v>71</v>
      </c>
      <c r="E158" s="351"/>
      <c r="F158" s="352"/>
      <c r="G158" s="353"/>
      <c r="H158" s="591"/>
      <c r="I158" s="591"/>
      <c r="J158" s="591"/>
      <c r="K158" s="591"/>
      <c r="L158" s="591"/>
      <c r="M158" s="12"/>
    </row>
    <row r="159" spans="1:13" ht="11.25">
      <c r="A159" s="11"/>
      <c r="B159" s="348">
        <v>40</v>
      </c>
      <c r="C159" s="349" t="s">
        <v>74</v>
      </c>
      <c r="D159" s="350" t="s">
        <v>72</v>
      </c>
      <c r="E159" s="351"/>
      <c r="F159" s="352"/>
      <c r="G159" s="353"/>
      <c r="H159" s="592"/>
      <c r="I159" s="592"/>
      <c r="J159" s="592"/>
      <c r="K159" s="592"/>
      <c r="L159" s="592"/>
      <c r="M159" s="12"/>
    </row>
    <row r="160" spans="1:13" ht="11.25">
      <c r="A160" s="11"/>
      <c r="B160" s="348">
        <v>41</v>
      </c>
      <c r="C160" s="349" t="s">
        <v>75</v>
      </c>
      <c r="D160" s="350" t="s">
        <v>77</v>
      </c>
      <c r="E160" s="351"/>
      <c r="F160" s="352"/>
      <c r="G160" s="353"/>
      <c r="H160" s="592"/>
      <c r="I160" s="592"/>
      <c r="J160" s="592"/>
      <c r="K160" s="592"/>
      <c r="L160" s="592"/>
      <c r="M160" s="12"/>
    </row>
    <row r="161" spans="1:13" ht="11.25">
      <c r="A161" s="11"/>
      <c r="B161" s="348">
        <v>42</v>
      </c>
      <c r="C161" s="349" t="s">
        <v>76</v>
      </c>
      <c r="D161" s="350" t="s">
        <v>78</v>
      </c>
      <c r="E161" s="351"/>
      <c r="F161" s="352"/>
      <c r="G161" s="353"/>
      <c r="H161" s="592"/>
      <c r="I161" s="592"/>
      <c r="J161" s="592"/>
      <c r="K161" s="592"/>
      <c r="L161" s="592"/>
      <c r="M161" s="12"/>
    </row>
    <row r="162" spans="1:13" ht="11.25">
      <c r="A162" s="11"/>
      <c r="B162" s="348">
        <v>43</v>
      </c>
      <c r="C162" s="349" t="s">
        <v>245</v>
      </c>
      <c r="D162" s="1282" t="s">
        <v>246</v>
      </c>
      <c r="E162" s="1283"/>
      <c r="F162" s="352"/>
      <c r="G162" s="353"/>
      <c r="H162" s="592"/>
      <c r="I162" s="592"/>
      <c r="J162" s="592"/>
      <c r="K162" s="592"/>
      <c r="L162" s="592"/>
      <c r="M162" s="12"/>
    </row>
    <row r="163" spans="1:13" ht="11.25">
      <c r="A163" s="11"/>
      <c r="B163" s="348">
        <v>44</v>
      </c>
      <c r="C163" s="349" t="s">
        <v>247</v>
      </c>
      <c r="D163" s="1282" t="s">
        <v>248</v>
      </c>
      <c r="E163" s="1283"/>
      <c r="F163" s="352"/>
      <c r="G163" s="353"/>
      <c r="H163" s="592"/>
      <c r="I163" s="592"/>
      <c r="J163" s="592"/>
      <c r="K163" s="592"/>
      <c r="L163" s="592"/>
      <c r="M163" s="12"/>
    </row>
    <row r="164" spans="1:13" ht="11.25">
      <c r="A164" s="11"/>
      <c r="B164" s="348">
        <v>45</v>
      </c>
      <c r="C164" s="349" t="s">
        <v>249</v>
      </c>
      <c r="D164" s="1282" t="s">
        <v>250</v>
      </c>
      <c r="E164" s="1283"/>
      <c r="F164" s="352"/>
      <c r="G164" s="353"/>
      <c r="H164" s="592"/>
      <c r="I164" s="592"/>
      <c r="J164" s="592"/>
      <c r="K164" s="592"/>
      <c r="L164" s="592"/>
      <c r="M164" s="12"/>
    </row>
    <row r="165" spans="1:13" ht="11.25">
      <c r="A165" s="11"/>
      <c r="B165" s="348">
        <v>46</v>
      </c>
      <c r="C165" s="349" t="s">
        <v>251</v>
      </c>
      <c r="D165" s="1282" t="s">
        <v>252</v>
      </c>
      <c r="E165" s="1283"/>
      <c r="F165" s="352"/>
      <c r="G165" s="353"/>
      <c r="H165" s="592"/>
      <c r="I165" s="592"/>
      <c r="J165" s="592"/>
      <c r="K165" s="592"/>
      <c r="L165" s="592"/>
      <c r="M165" s="12"/>
    </row>
    <row r="166" spans="1:13" ht="11.25">
      <c r="A166" s="11"/>
      <c r="B166" s="348">
        <v>47</v>
      </c>
      <c r="C166" s="349" t="s">
        <v>253</v>
      </c>
      <c r="D166" s="1282" t="s">
        <v>254</v>
      </c>
      <c r="E166" s="1283"/>
      <c r="F166" s="352"/>
      <c r="G166" s="353"/>
      <c r="H166" s="592"/>
      <c r="I166" s="592"/>
      <c r="J166" s="592"/>
      <c r="K166" s="592"/>
      <c r="L166" s="592"/>
      <c r="M166" s="12"/>
    </row>
    <row r="167" spans="1:13" ht="11.25">
      <c r="A167" s="11"/>
      <c r="B167" s="348">
        <v>48</v>
      </c>
      <c r="C167" s="349" t="s">
        <v>255</v>
      </c>
      <c r="D167" s="1282" t="s">
        <v>256</v>
      </c>
      <c r="E167" s="1283"/>
      <c r="F167" s="352"/>
      <c r="G167" s="353"/>
      <c r="H167" s="592"/>
      <c r="I167" s="592"/>
      <c r="J167" s="592"/>
      <c r="K167" s="592"/>
      <c r="L167" s="592"/>
      <c r="M167" s="12"/>
    </row>
    <row r="168" spans="1:13" ht="11.25">
      <c r="A168" s="11"/>
      <c r="B168" s="348">
        <v>49</v>
      </c>
      <c r="C168" s="349" t="s">
        <v>257</v>
      </c>
      <c r="D168" s="1282" t="s">
        <v>258</v>
      </c>
      <c r="E168" s="1283"/>
      <c r="F168" s="352"/>
      <c r="G168" s="353"/>
      <c r="H168" s="592"/>
      <c r="I168" s="592"/>
      <c r="J168" s="592"/>
      <c r="K168" s="592"/>
      <c r="L168" s="592"/>
      <c r="M168" s="12"/>
    </row>
    <row r="169" spans="1:13" ht="11.25">
      <c r="A169" s="11"/>
      <c r="B169" s="348">
        <v>50</v>
      </c>
      <c r="C169" s="349" t="s">
        <v>259</v>
      </c>
      <c r="D169" s="1282" t="s">
        <v>260</v>
      </c>
      <c r="E169" s="1283"/>
      <c r="F169" s="352"/>
      <c r="G169" s="353"/>
      <c r="H169" s="592"/>
      <c r="I169" s="592"/>
      <c r="J169" s="592"/>
      <c r="K169" s="592"/>
      <c r="L169" s="592"/>
      <c r="M169" s="12"/>
    </row>
    <row r="170" spans="1:13" ht="11.25">
      <c r="A170" s="11"/>
      <c r="B170" s="356">
        <v>51</v>
      </c>
      <c r="C170" s="349" t="s">
        <v>263</v>
      </c>
      <c r="D170" s="1286" t="s">
        <v>261</v>
      </c>
      <c r="E170" s="1287"/>
      <c r="F170" s="352"/>
      <c r="G170" s="353"/>
      <c r="H170" s="592"/>
      <c r="I170" s="592"/>
      <c r="J170" s="592"/>
      <c r="K170" s="592"/>
      <c r="L170" s="592"/>
      <c r="M170" s="12"/>
    </row>
    <row r="171" spans="1:13" ht="11.25">
      <c r="A171" s="11"/>
      <c r="B171" s="357"/>
      <c r="C171" s="358"/>
      <c r="D171" s="359"/>
      <c r="E171" s="360"/>
      <c r="F171" s="361"/>
      <c r="G171" s="362"/>
      <c r="H171" s="593"/>
      <c r="I171" s="593"/>
      <c r="J171" s="593"/>
      <c r="K171" s="593"/>
      <c r="L171" s="593"/>
      <c r="M171" s="12"/>
    </row>
    <row r="172" spans="1:14" ht="13.5" customHeight="1">
      <c r="A172" s="59"/>
      <c r="B172" s="364">
        <v>52</v>
      </c>
      <c r="C172" s="365" t="s">
        <v>61</v>
      </c>
      <c r="D172" s="1284" t="s">
        <v>88</v>
      </c>
      <c r="E172" s="1285"/>
      <c r="F172" s="366"/>
      <c r="G172" s="288">
        <f>SUM(G173:G193)</f>
        <v>0</v>
      </c>
      <c r="H172" s="568">
        <f>H186</f>
        <v>15000</v>
      </c>
      <c r="I172" s="568">
        <v>15000</v>
      </c>
      <c r="J172" s="568"/>
      <c r="K172" s="568"/>
      <c r="L172" s="568">
        <v>15000</v>
      </c>
      <c r="M172" s="60"/>
      <c r="N172" s="61"/>
    </row>
    <row r="173" spans="1:14" s="326" customFormat="1" ht="13.5" customHeight="1">
      <c r="A173" s="62"/>
      <c r="B173" s="368">
        <v>53</v>
      </c>
      <c r="C173" s="328" t="s">
        <v>61</v>
      </c>
      <c r="D173" s="1273" t="s">
        <v>112</v>
      </c>
      <c r="E173" s="1249"/>
      <c r="F173" s="370"/>
      <c r="G173" s="371"/>
      <c r="H173" s="462"/>
      <c r="I173" s="462"/>
      <c r="J173" s="462"/>
      <c r="K173" s="462"/>
      <c r="L173" s="462"/>
      <c r="M173" s="324"/>
      <c r="N173" s="325"/>
    </row>
    <row r="174" spans="1:14" s="326" customFormat="1" ht="13.5" customHeight="1">
      <c r="A174" s="62"/>
      <c r="B174" s="368">
        <v>54</v>
      </c>
      <c r="C174" s="328" t="s">
        <v>99</v>
      </c>
      <c r="D174" s="1273" t="s">
        <v>113</v>
      </c>
      <c r="E174" s="1249"/>
      <c r="F174" s="370"/>
      <c r="G174" s="371"/>
      <c r="H174" s="462"/>
      <c r="I174" s="462"/>
      <c r="J174" s="462"/>
      <c r="K174" s="462"/>
      <c r="L174" s="462"/>
      <c r="M174" s="324"/>
      <c r="N174" s="325"/>
    </row>
    <row r="175" spans="1:14" s="326" customFormat="1" ht="13.5" customHeight="1">
      <c r="A175" s="62"/>
      <c r="B175" s="368">
        <v>55</v>
      </c>
      <c r="C175" s="328" t="s">
        <v>100</v>
      </c>
      <c r="D175" s="1273" t="s">
        <v>348</v>
      </c>
      <c r="E175" s="1249"/>
      <c r="F175" s="370"/>
      <c r="G175" s="371"/>
      <c r="H175" s="462"/>
      <c r="I175" s="462"/>
      <c r="J175" s="462"/>
      <c r="K175" s="462"/>
      <c r="L175" s="462"/>
      <c r="M175" s="324"/>
      <c r="N175" s="325"/>
    </row>
    <row r="176" spans="1:14" s="326" customFormat="1" ht="13.5" customHeight="1">
      <c r="A176" s="62"/>
      <c r="B176" s="368">
        <v>56</v>
      </c>
      <c r="C176" s="328" t="s">
        <v>121</v>
      </c>
      <c r="D176" s="1249" t="s">
        <v>264</v>
      </c>
      <c r="E176" s="1250"/>
      <c r="F176" s="370"/>
      <c r="G176" s="371"/>
      <c r="H176" s="461"/>
      <c r="I176" s="461"/>
      <c r="J176" s="461"/>
      <c r="K176" s="461"/>
      <c r="L176" s="461"/>
      <c r="M176" s="324"/>
      <c r="N176" s="325"/>
    </row>
    <row r="177" spans="1:14" s="326" customFormat="1" ht="13.5" customHeight="1">
      <c r="A177" s="62"/>
      <c r="B177" s="368">
        <v>57</v>
      </c>
      <c r="C177" s="328" t="s">
        <v>265</v>
      </c>
      <c r="D177" s="369" t="s">
        <v>266</v>
      </c>
      <c r="E177" s="373"/>
      <c r="F177" s="370"/>
      <c r="G177" s="371"/>
      <c r="H177" s="462"/>
      <c r="I177" s="462"/>
      <c r="J177" s="462"/>
      <c r="K177" s="462"/>
      <c r="L177" s="462"/>
      <c r="M177" s="324"/>
      <c r="N177" s="325"/>
    </row>
    <row r="178" spans="1:14" s="326" customFormat="1" ht="13.5" customHeight="1">
      <c r="A178" s="62"/>
      <c r="B178" s="368">
        <v>58</v>
      </c>
      <c r="C178" s="328" t="s">
        <v>267</v>
      </c>
      <c r="D178" s="369" t="s">
        <v>268</v>
      </c>
      <c r="E178" s="373"/>
      <c r="F178" s="370"/>
      <c r="G178" s="371"/>
      <c r="H178" s="462"/>
      <c r="I178" s="462"/>
      <c r="J178" s="462"/>
      <c r="K178" s="462"/>
      <c r="L178" s="462"/>
      <c r="M178" s="324"/>
      <c r="N178" s="325"/>
    </row>
    <row r="179" spans="1:14" s="326" customFormat="1" ht="13.5" customHeight="1">
      <c r="A179" s="62"/>
      <c r="B179" s="594">
        <v>59</v>
      </c>
      <c r="C179" s="595" t="s">
        <v>102</v>
      </c>
      <c r="D179" s="1484" t="s">
        <v>269</v>
      </c>
      <c r="E179" s="1485"/>
      <c r="F179" s="596"/>
      <c r="G179" s="597"/>
      <c r="H179" s="598"/>
      <c r="I179" s="462"/>
      <c r="J179" s="462"/>
      <c r="K179" s="462"/>
      <c r="L179" s="462"/>
      <c r="M179" s="324"/>
      <c r="N179" s="325"/>
    </row>
    <row r="180" spans="1:14" s="326" customFormat="1" ht="13.5" customHeight="1">
      <c r="A180" s="62"/>
      <c r="B180" s="368">
        <v>60</v>
      </c>
      <c r="C180" s="328" t="s">
        <v>101</v>
      </c>
      <c r="D180" s="1249" t="s">
        <v>115</v>
      </c>
      <c r="E180" s="1250"/>
      <c r="F180" s="370"/>
      <c r="G180" s="371"/>
      <c r="H180" s="462"/>
      <c r="I180" s="462"/>
      <c r="J180" s="462"/>
      <c r="K180" s="462"/>
      <c r="L180" s="462"/>
      <c r="M180" s="324"/>
      <c r="N180" s="325"/>
    </row>
    <row r="181" spans="1:14" s="326" customFormat="1" ht="13.5" customHeight="1">
      <c r="A181" s="62"/>
      <c r="B181" s="368">
        <v>61</v>
      </c>
      <c r="C181" s="328" t="s">
        <v>103</v>
      </c>
      <c r="D181" s="1249" t="s">
        <v>116</v>
      </c>
      <c r="E181" s="1250"/>
      <c r="F181" s="370"/>
      <c r="G181" s="371"/>
      <c r="H181" s="462"/>
      <c r="I181" s="462"/>
      <c r="J181" s="462"/>
      <c r="K181" s="462"/>
      <c r="L181" s="462"/>
      <c r="M181" s="324"/>
      <c r="N181" s="325"/>
    </row>
    <row r="182" spans="1:14" s="326" customFormat="1" ht="13.5" customHeight="1">
      <c r="A182" s="62"/>
      <c r="B182" s="368">
        <v>62</v>
      </c>
      <c r="C182" s="328" t="s">
        <v>104</v>
      </c>
      <c r="D182" s="1249" t="s">
        <v>349</v>
      </c>
      <c r="E182" s="1250"/>
      <c r="F182" s="370"/>
      <c r="G182" s="371"/>
      <c r="H182" s="462"/>
      <c r="I182" s="462"/>
      <c r="J182" s="462"/>
      <c r="K182" s="462"/>
      <c r="L182" s="462"/>
      <c r="M182" s="324"/>
      <c r="N182" s="325"/>
    </row>
    <row r="183" spans="1:14" s="326" customFormat="1" ht="13.5" customHeight="1">
      <c r="A183" s="62"/>
      <c r="B183" s="368">
        <v>63</v>
      </c>
      <c r="C183" s="328" t="s">
        <v>105</v>
      </c>
      <c r="D183" s="1249" t="s">
        <v>350</v>
      </c>
      <c r="E183" s="1250"/>
      <c r="F183" s="370"/>
      <c r="G183" s="371"/>
      <c r="H183" s="462"/>
      <c r="I183" s="462"/>
      <c r="J183" s="462"/>
      <c r="K183" s="462"/>
      <c r="L183" s="462"/>
      <c r="M183" s="324"/>
      <c r="N183" s="325"/>
    </row>
    <row r="184" spans="1:14" s="326" customFormat="1" ht="13.5" customHeight="1">
      <c r="A184" s="62"/>
      <c r="B184" s="368">
        <v>64</v>
      </c>
      <c r="C184" s="328" t="s">
        <v>270</v>
      </c>
      <c r="D184" s="1249" t="s">
        <v>271</v>
      </c>
      <c r="E184" s="1270"/>
      <c r="F184" s="370"/>
      <c r="G184" s="371"/>
      <c r="H184" s="462"/>
      <c r="I184" s="462"/>
      <c r="J184" s="462"/>
      <c r="K184" s="462"/>
      <c r="L184" s="462"/>
      <c r="M184" s="324"/>
      <c r="N184" s="325"/>
    </row>
    <row r="185" spans="1:14" s="326" customFormat="1" ht="13.5" customHeight="1">
      <c r="A185" s="62"/>
      <c r="B185" s="368">
        <v>65</v>
      </c>
      <c r="C185" s="328" t="s">
        <v>272</v>
      </c>
      <c r="D185" s="1249" t="s">
        <v>273</v>
      </c>
      <c r="E185" s="1270"/>
      <c r="F185" s="370"/>
      <c r="G185" s="371"/>
      <c r="H185" s="461"/>
      <c r="I185" s="461"/>
      <c r="J185" s="461"/>
      <c r="K185" s="461"/>
      <c r="L185" s="461"/>
      <c r="M185" s="324"/>
      <c r="N185" s="325"/>
    </row>
    <row r="186" spans="1:14" s="326" customFormat="1" ht="13.5" customHeight="1">
      <c r="A186" s="62"/>
      <c r="B186" s="368">
        <v>66</v>
      </c>
      <c r="C186" s="595" t="s">
        <v>106</v>
      </c>
      <c r="D186" s="1484" t="s">
        <v>496</v>
      </c>
      <c r="E186" s="1485"/>
      <c r="F186" s="596"/>
      <c r="G186" s="597"/>
      <c r="H186" s="598">
        <v>15000</v>
      </c>
      <c r="I186" s="462"/>
      <c r="J186" s="462"/>
      <c r="K186" s="462"/>
      <c r="L186" s="462"/>
      <c r="M186" s="324"/>
      <c r="N186" s="325"/>
    </row>
    <row r="187" spans="1:14" s="326" customFormat="1" ht="13.5" customHeight="1">
      <c r="A187" s="62"/>
      <c r="B187" s="368">
        <v>67</v>
      </c>
      <c r="C187" s="328" t="s">
        <v>107</v>
      </c>
      <c r="D187" s="1249" t="s">
        <v>274</v>
      </c>
      <c r="E187" s="1250"/>
      <c r="F187" s="370"/>
      <c r="G187" s="371"/>
      <c r="H187" s="462"/>
      <c r="I187" s="462"/>
      <c r="J187" s="462"/>
      <c r="K187" s="462"/>
      <c r="L187" s="462"/>
      <c r="M187" s="324"/>
      <c r="N187" s="325"/>
    </row>
    <row r="188" spans="1:14" s="326" customFormat="1" ht="13.5" customHeight="1">
      <c r="A188" s="62"/>
      <c r="B188" s="374">
        <v>68</v>
      </c>
      <c r="C188" s="328" t="s">
        <v>108</v>
      </c>
      <c r="D188" s="1249" t="s">
        <v>303</v>
      </c>
      <c r="E188" s="1250"/>
      <c r="F188" s="370"/>
      <c r="G188" s="371"/>
      <c r="H188" s="462"/>
      <c r="I188" s="462"/>
      <c r="J188" s="462"/>
      <c r="K188" s="462"/>
      <c r="L188" s="462"/>
      <c r="M188" s="324"/>
      <c r="N188" s="325"/>
    </row>
    <row r="189" spans="1:14" s="326" customFormat="1" ht="13.5" customHeight="1">
      <c r="A189" s="62"/>
      <c r="B189" s="374">
        <v>69</v>
      </c>
      <c r="C189" s="328" t="s">
        <v>109</v>
      </c>
      <c r="D189" s="1273" t="s">
        <v>302</v>
      </c>
      <c r="E189" s="1249"/>
      <c r="F189" s="370"/>
      <c r="G189" s="371"/>
      <c r="H189" s="461"/>
      <c r="I189" s="599">
        <v>15000</v>
      </c>
      <c r="J189" s="462"/>
      <c r="K189" s="462"/>
      <c r="L189" s="600">
        <v>15000</v>
      </c>
      <c r="M189" s="324"/>
      <c r="N189" s="325"/>
    </row>
    <row r="190" spans="1:14" s="326" customFormat="1" ht="13.5" customHeight="1">
      <c r="A190" s="62"/>
      <c r="B190" s="374">
        <v>70</v>
      </c>
      <c r="C190" s="328" t="s">
        <v>110</v>
      </c>
      <c r="D190" s="1249" t="s">
        <v>276</v>
      </c>
      <c r="E190" s="1270"/>
      <c r="F190" s="370"/>
      <c r="G190" s="371"/>
      <c r="H190" s="461"/>
      <c r="I190" s="461"/>
      <c r="J190" s="461"/>
      <c r="K190" s="461"/>
      <c r="L190" s="461"/>
      <c r="M190" s="324"/>
      <c r="N190" s="325"/>
    </row>
    <row r="191" spans="1:14" s="326" customFormat="1" ht="13.5" customHeight="1">
      <c r="A191" s="62"/>
      <c r="B191" s="374">
        <v>71</v>
      </c>
      <c r="C191" s="328" t="s">
        <v>111</v>
      </c>
      <c r="D191" s="1249" t="s">
        <v>277</v>
      </c>
      <c r="E191" s="1270"/>
      <c r="F191" s="370"/>
      <c r="G191" s="371"/>
      <c r="H191" s="461"/>
      <c r="I191" s="461"/>
      <c r="J191" s="461"/>
      <c r="K191" s="461"/>
      <c r="L191" s="461"/>
      <c r="M191" s="324"/>
      <c r="N191" s="325"/>
    </row>
    <row r="192" spans="1:14" s="326" customFormat="1" ht="13.5" customHeight="1">
      <c r="A192" s="62"/>
      <c r="B192" s="374">
        <v>72</v>
      </c>
      <c r="C192" s="328" t="s">
        <v>278</v>
      </c>
      <c r="D192" s="1249" t="s">
        <v>279</v>
      </c>
      <c r="E192" s="1250"/>
      <c r="F192" s="370"/>
      <c r="G192" s="371"/>
      <c r="H192" s="461"/>
      <c r="I192" s="461"/>
      <c r="J192" s="461"/>
      <c r="K192" s="461"/>
      <c r="L192" s="461"/>
      <c r="M192" s="324"/>
      <c r="N192" s="325"/>
    </row>
    <row r="193" spans="1:14" s="326" customFormat="1" ht="13.5" customHeight="1" thickBot="1">
      <c r="A193" s="62"/>
      <c r="B193" s="374">
        <v>73</v>
      </c>
      <c r="C193" s="328" t="s">
        <v>286</v>
      </c>
      <c r="D193" s="1249" t="s">
        <v>280</v>
      </c>
      <c r="E193" s="1250"/>
      <c r="F193" s="375"/>
      <c r="G193" s="376"/>
      <c r="H193" s="601"/>
      <c r="I193" s="601"/>
      <c r="J193" s="601"/>
      <c r="K193" s="601"/>
      <c r="L193" s="601"/>
      <c r="M193" s="324"/>
      <c r="N193" s="325"/>
    </row>
    <row r="194" spans="1:14" ht="11.25">
      <c r="A194" s="3"/>
      <c r="B194" s="1259" t="s">
        <v>80</v>
      </c>
      <c r="C194" s="1259"/>
      <c r="D194" s="1259"/>
      <c r="E194" s="1259"/>
      <c r="F194" s="1259"/>
      <c r="G194" s="1259"/>
      <c r="H194" s="1259"/>
      <c r="I194" s="1259"/>
      <c r="J194" s="1259"/>
      <c r="K194" s="1259"/>
      <c r="L194" s="1259"/>
      <c r="M194" s="1260"/>
      <c r="N194" s="4"/>
    </row>
    <row r="195" spans="1:14" ht="11.25">
      <c r="A195" s="5"/>
      <c r="B195" s="1259" t="s">
        <v>79</v>
      </c>
      <c r="C195" s="1259"/>
      <c r="D195" s="1259"/>
      <c r="E195" s="1259"/>
      <c r="F195" s="1259"/>
      <c r="G195" s="1259"/>
      <c r="H195" s="1259"/>
      <c r="I195" s="1259"/>
      <c r="J195" s="1259"/>
      <c r="K195" s="1259"/>
      <c r="L195" s="1259"/>
      <c r="M195" s="1261"/>
      <c r="N195" s="4"/>
    </row>
    <row r="196" spans="1:14" ht="11.25">
      <c r="A196" s="5"/>
      <c r="B196" s="1259" t="s">
        <v>62</v>
      </c>
      <c r="C196" s="1259"/>
      <c r="D196" s="1259"/>
      <c r="E196" s="1259"/>
      <c r="F196" s="1259"/>
      <c r="G196" s="1259"/>
      <c r="H196" s="1259"/>
      <c r="I196" s="1259"/>
      <c r="J196" s="1259"/>
      <c r="K196" s="1259"/>
      <c r="L196" s="1259"/>
      <c r="M196" s="1261"/>
      <c r="N196" s="4"/>
    </row>
    <row r="197" spans="1:13" ht="12" thickBot="1">
      <c r="A197" s="11"/>
      <c r="B197" s="378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12"/>
    </row>
    <row r="198" spans="1:13" ht="12" thickBot="1">
      <c r="A198" s="11"/>
      <c r="B198" s="1262" t="s">
        <v>91</v>
      </c>
      <c r="C198" s="1263"/>
      <c r="D198" s="1268" t="s">
        <v>63</v>
      </c>
      <c r="E198" s="1269"/>
      <c r="F198" s="13" t="s">
        <v>64</v>
      </c>
      <c r="G198" s="1262" t="s">
        <v>65</v>
      </c>
      <c r="H198" s="1263"/>
      <c r="I198" s="13" t="s">
        <v>64</v>
      </c>
      <c r="J198" s="7" t="s">
        <v>66</v>
      </c>
      <c r="K198" s="1268" t="s">
        <v>67</v>
      </c>
      <c r="L198" s="1269"/>
      <c r="M198" s="12"/>
    </row>
    <row r="199" spans="1:13" ht="11.25">
      <c r="A199" s="11"/>
      <c r="B199" s="1264"/>
      <c r="C199" s="1265"/>
      <c r="D199" s="1" t="s">
        <v>411</v>
      </c>
      <c r="E199" s="2"/>
      <c r="F199" s="166" t="s">
        <v>341</v>
      </c>
      <c r="G199" s="1264"/>
      <c r="H199" s="1265"/>
      <c r="I199" s="166" t="s">
        <v>386</v>
      </c>
      <c r="J199" s="1"/>
      <c r="K199" s="1"/>
      <c r="L199" s="2"/>
      <c r="M199" s="12"/>
    </row>
    <row r="200" spans="1:13" ht="12" thickBot="1">
      <c r="A200" s="11"/>
      <c r="B200" s="1266"/>
      <c r="C200" s="1267"/>
      <c r="D200" s="170"/>
      <c r="E200" s="20"/>
      <c r="F200" s="379"/>
      <c r="G200" s="1266"/>
      <c r="H200" s="1267"/>
      <c r="I200" s="379"/>
      <c r="J200" s="170"/>
      <c r="K200" s="170"/>
      <c r="L200" s="20"/>
      <c r="M200" s="12"/>
    </row>
    <row r="201" spans="1:13" ht="12" thickBot="1">
      <c r="A201" s="170"/>
      <c r="B201" s="380"/>
      <c r="C201" s="171"/>
      <c r="D201" s="171"/>
      <c r="E201" s="171"/>
      <c r="F201" s="171"/>
      <c r="G201" s="171"/>
      <c r="H201" s="171"/>
      <c r="I201" s="171"/>
      <c r="J201" s="171"/>
      <c r="K201" s="171"/>
      <c r="L201" s="171"/>
      <c r="M201" s="20"/>
    </row>
  </sheetData>
  <sheetProtection/>
  <mergeCells count="167">
    <mergeCell ref="B9:L9"/>
    <mergeCell ref="K10:L10"/>
    <mergeCell ref="K11:L11"/>
    <mergeCell ref="K14:L14"/>
    <mergeCell ref="A6:M6"/>
    <mergeCell ref="A7:M7"/>
    <mergeCell ref="B8:C8"/>
    <mergeCell ref="D8:J8"/>
    <mergeCell ref="K8:L8"/>
    <mergeCell ref="K15:L15"/>
    <mergeCell ref="K18:L18"/>
    <mergeCell ref="B22:L22"/>
    <mergeCell ref="B23:B24"/>
    <mergeCell ref="C23:E23"/>
    <mergeCell ref="F23:F24"/>
    <mergeCell ref="G23:H23"/>
    <mergeCell ref="I23:J23"/>
    <mergeCell ref="K23:L23"/>
    <mergeCell ref="C41:E41"/>
    <mergeCell ref="B48:L48"/>
    <mergeCell ref="B49:B50"/>
    <mergeCell ref="C49:F50"/>
    <mergeCell ref="I49:J49"/>
    <mergeCell ref="K49:L49"/>
    <mergeCell ref="I50:J50"/>
    <mergeCell ref="K50:L50"/>
    <mergeCell ref="I53:J53"/>
    <mergeCell ref="K53:L53"/>
    <mergeCell ref="I54:J54"/>
    <mergeCell ref="K54:L54"/>
    <mergeCell ref="I51:J51"/>
    <mergeCell ref="K51:L51"/>
    <mergeCell ref="I52:J52"/>
    <mergeCell ref="K52:L52"/>
    <mergeCell ref="I57:J57"/>
    <mergeCell ref="K57:L57"/>
    <mergeCell ref="I58:J58"/>
    <mergeCell ref="K58:L58"/>
    <mergeCell ref="I55:J55"/>
    <mergeCell ref="K55:L55"/>
    <mergeCell ref="I56:J56"/>
    <mergeCell ref="K56:L56"/>
    <mergeCell ref="I61:J61"/>
    <mergeCell ref="K61:L61"/>
    <mergeCell ref="I62:J62"/>
    <mergeCell ref="K62:L62"/>
    <mergeCell ref="I59:J59"/>
    <mergeCell ref="K59:L59"/>
    <mergeCell ref="I60:J60"/>
    <mergeCell ref="K60:L60"/>
    <mergeCell ref="I65:J65"/>
    <mergeCell ref="K65:L65"/>
    <mergeCell ref="I66:J66"/>
    <mergeCell ref="K66:L66"/>
    <mergeCell ref="I63:J63"/>
    <mergeCell ref="K63:L63"/>
    <mergeCell ref="I64:J64"/>
    <mergeCell ref="K64:L64"/>
    <mergeCell ref="I69:J69"/>
    <mergeCell ref="K69:L69"/>
    <mergeCell ref="I70:J70"/>
    <mergeCell ref="K70:L70"/>
    <mergeCell ref="I67:J67"/>
    <mergeCell ref="K67:L67"/>
    <mergeCell ref="I68:J68"/>
    <mergeCell ref="K68:L68"/>
    <mergeCell ref="B71:L71"/>
    <mergeCell ref="B72:B73"/>
    <mergeCell ref="C72:F72"/>
    <mergeCell ref="I72:J72"/>
    <mergeCell ref="K72:L72"/>
    <mergeCell ref="I73:J73"/>
    <mergeCell ref="K73:L73"/>
    <mergeCell ref="I79:J79"/>
    <mergeCell ref="K79:L79"/>
    <mergeCell ref="D82:E82"/>
    <mergeCell ref="I74:J74"/>
    <mergeCell ref="K74:L74"/>
    <mergeCell ref="D75:E75"/>
    <mergeCell ref="I75:J75"/>
    <mergeCell ref="K75:L75"/>
    <mergeCell ref="D83:E83"/>
    <mergeCell ref="D84:E84"/>
    <mergeCell ref="D85:E85"/>
    <mergeCell ref="D76:E76"/>
    <mergeCell ref="I76:J76"/>
    <mergeCell ref="K76:L76"/>
    <mergeCell ref="D77:E77"/>
    <mergeCell ref="I77:J77"/>
    <mergeCell ref="K77:L77"/>
    <mergeCell ref="D79:E79"/>
    <mergeCell ref="D97:E97"/>
    <mergeCell ref="D92:E92"/>
    <mergeCell ref="D93:E93"/>
    <mergeCell ref="D86:E86"/>
    <mergeCell ref="D87:E87"/>
    <mergeCell ref="D88:E88"/>
    <mergeCell ref="D111:E111"/>
    <mergeCell ref="D113:E113"/>
    <mergeCell ref="D106:E106"/>
    <mergeCell ref="D108:E108"/>
    <mergeCell ref="D109:E109"/>
    <mergeCell ref="D89:E89"/>
    <mergeCell ref="D90:E90"/>
    <mergeCell ref="D91:E91"/>
    <mergeCell ref="D110:E110"/>
    <mergeCell ref="D96:E96"/>
    <mergeCell ref="D117:E117"/>
    <mergeCell ref="D119:E119"/>
    <mergeCell ref="D120:E120"/>
    <mergeCell ref="D114:E114"/>
    <mergeCell ref="D115:E115"/>
    <mergeCell ref="D116:E116"/>
    <mergeCell ref="D124:E124"/>
    <mergeCell ref="D128:E128"/>
    <mergeCell ref="D129:E129"/>
    <mergeCell ref="D121:E121"/>
    <mergeCell ref="D122:E122"/>
    <mergeCell ref="D123:E123"/>
    <mergeCell ref="D165:E165"/>
    <mergeCell ref="D166:E166"/>
    <mergeCell ref="D133:E133"/>
    <mergeCell ref="D134:E134"/>
    <mergeCell ref="D135:E135"/>
    <mergeCell ref="D130:E130"/>
    <mergeCell ref="D131:E131"/>
    <mergeCell ref="D132:E132"/>
    <mergeCell ref="D162:E162"/>
    <mergeCell ref="D163:E163"/>
    <mergeCell ref="D143:E143"/>
    <mergeCell ref="D139:E139"/>
    <mergeCell ref="D140:E140"/>
    <mergeCell ref="D164:E164"/>
    <mergeCell ref="D136:E136"/>
    <mergeCell ref="D137:E137"/>
    <mergeCell ref="D138:E138"/>
    <mergeCell ref="D180:E180"/>
    <mergeCell ref="D174:E174"/>
    <mergeCell ref="D175:E175"/>
    <mergeCell ref="D176:E176"/>
    <mergeCell ref="D168:E168"/>
    <mergeCell ref="D169:E169"/>
    <mergeCell ref="D167:E167"/>
    <mergeCell ref="D185:E185"/>
    <mergeCell ref="D186:E186"/>
    <mergeCell ref="D181:E181"/>
    <mergeCell ref="D182:E182"/>
    <mergeCell ref="D183:E183"/>
    <mergeCell ref="D170:E170"/>
    <mergeCell ref="D172:E172"/>
    <mergeCell ref="D173:E173"/>
    <mergeCell ref="D184:E184"/>
    <mergeCell ref="D179:E179"/>
    <mergeCell ref="D190:E190"/>
    <mergeCell ref="D191:E191"/>
    <mergeCell ref="D192:E192"/>
    <mergeCell ref="D187:E187"/>
    <mergeCell ref="D188:E188"/>
    <mergeCell ref="D189:E189"/>
    <mergeCell ref="B198:C200"/>
    <mergeCell ref="D198:E198"/>
    <mergeCell ref="G198:H200"/>
    <mergeCell ref="K198:L198"/>
    <mergeCell ref="D193:E193"/>
    <mergeCell ref="B194:M194"/>
    <mergeCell ref="B195:M195"/>
    <mergeCell ref="B196:M196"/>
  </mergeCells>
  <printOptions/>
  <pageMargins left="0.16" right="0.7" top="0.31" bottom="0.75" header="0.3" footer="0.3"/>
  <pageSetup horizontalDpi="600" verticalDpi="600" orientation="landscape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1"/>
  <sheetViews>
    <sheetView tabSelected="1" zoomScalePageLayoutView="0" workbookViewId="0" topLeftCell="A1">
      <selection activeCell="H155" sqref="H155"/>
    </sheetView>
  </sheetViews>
  <sheetFormatPr defaultColWidth="9.140625" defaultRowHeight="12.75"/>
  <cols>
    <col min="1" max="1" width="0.5625" style="9" customWidth="1"/>
    <col min="2" max="2" width="4.28125" style="9" customWidth="1"/>
    <col min="3" max="3" width="11.421875" style="9" customWidth="1"/>
    <col min="4" max="4" width="12.00390625" style="9" customWidth="1"/>
    <col min="5" max="5" width="18.57421875" style="9" customWidth="1"/>
    <col min="6" max="6" width="10.00390625" style="9" customWidth="1"/>
    <col min="7" max="7" width="11.28125" style="9" customWidth="1"/>
    <col min="8" max="8" width="14.421875" style="9" customWidth="1"/>
    <col min="9" max="9" width="9.57421875" style="9" customWidth="1"/>
    <col min="10" max="10" width="14.140625" style="9" customWidth="1"/>
    <col min="11" max="11" width="8.7109375" style="9" customWidth="1"/>
    <col min="12" max="12" width="15.28125" style="9" customWidth="1"/>
    <col min="13" max="13" width="2.8515625" style="9" hidden="1" customWidth="1"/>
    <col min="14" max="16384" width="9.140625" style="9" customWidth="1"/>
  </cols>
  <sheetData>
    <row r="1" ht="1.5" customHeight="1">
      <c r="B1" s="10"/>
    </row>
    <row r="2" ht="3" customHeight="1" hidden="1">
      <c r="B2" s="10"/>
    </row>
    <row r="3" ht="11.25" hidden="1">
      <c r="B3" s="10"/>
    </row>
    <row r="4" ht="11.25" hidden="1">
      <c r="B4" s="10"/>
    </row>
    <row r="5" ht="11.25" hidden="1">
      <c r="B5" s="10"/>
    </row>
    <row r="6" spans="1:13" ht="12" thickBot="1">
      <c r="A6" s="1431" t="s">
        <v>0</v>
      </c>
      <c r="B6" s="1431"/>
      <c r="C6" s="1431"/>
      <c r="D6" s="1431"/>
      <c r="E6" s="1431"/>
      <c r="F6" s="1431"/>
      <c r="G6" s="1431"/>
      <c r="H6" s="1431"/>
      <c r="I6" s="1431"/>
      <c r="J6" s="1431"/>
      <c r="K6" s="1431"/>
      <c r="L6" s="1431"/>
      <c r="M6" s="1431"/>
    </row>
    <row r="7" spans="1:13" ht="12" thickBot="1">
      <c r="A7" s="1268" t="s">
        <v>1</v>
      </c>
      <c r="B7" s="1432"/>
      <c r="C7" s="1432"/>
      <c r="D7" s="1432"/>
      <c r="E7" s="1432"/>
      <c r="F7" s="1432"/>
      <c r="G7" s="1432"/>
      <c r="H7" s="1432"/>
      <c r="I7" s="1432"/>
      <c r="J7" s="1432"/>
      <c r="K7" s="1432"/>
      <c r="L7" s="1432"/>
      <c r="M7" s="1269"/>
    </row>
    <row r="8" spans="1:13" ht="12" thickBot="1">
      <c r="A8" s="1"/>
      <c r="B8" s="1268" t="s">
        <v>285</v>
      </c>
      <c r="C8" s="1269"/>
      <c r="D8" s="1268" t="s">
        <v>2</v>
      </c>
      <c r="E8" s="1432"/>
      <c r="F8" s="1432"/>
      <c r="G8" s="1432"/>
      <c r="H8" s="1432"/>
      <c r="I8" s="1432"/>
      <c r="J8" s="1269"/>
      <c r="K8" s="1433"/>
      <c r="L8" s="1434"/>
      <c r="M8" s="2"/>
    </row>
    <row r="9" spans="1:13" ht="12" thickBot="1">
      <c r="A9" s="11"/>
      <c r="B9" s="1372" t="s">
        <v>3</v>
      </c>
      <c r="C9" s="1373"/>
      <c r="D9" s="1435"/>
      <c r="E9" s="1435"/>
      <c r="F9" s="1435"/>
      <c r="G9" s="1435"/>
      <c r="H9" s="1373"/>
      <c r="I9" s="1373"/>
      <c r="J9" s="1373"/>
      <c r="K9" s="1373"/>
      <c r="L9" s="1436"/>
      <c r="M9" s="12"/>
    </row>
    <row r="10" spans="1:13" ht="12" thickBot="1">
      <c r="A10" s="11"/>
      <c r="B10" s="13" t="s">
        <v>4</v>
      </c>
      <c r="C10" s="14" t="s">
        <v>283</v>
      </c>
      <c r="D10" s="15"/>
      <c r="E10" s="16"/>
      <c r="F10" s="556" t="s">
        <v>351</v>
      </c>
      <c r="G10" s="382"/>
      <c r="H10" s="383">
        <v>94590</v>
      </c>
      <c r="I10" s="384">
        <v>626</v>
      </c>
      <c r="J10" s="20"/>
      <c r="K10" s="1427"/>
      <c r="L10" s="1428"/>
      <c r="M10" s="12"/>
    </row>
    <row r="11" spans="1:13" ht="11.25">
      <c r="A11" s="11"/>
      <c r="B11" s="21" t="s">
        <v>5</v>
      </c>
      <c r="C11" s="22" t="s">
        <v>284</v>
      </c>
      <c r="D11" s="23"/>
      <c r="E11" s="24"/>
      <c r="F11" s="25" t="s">
        <v>90</v>
      </c>
      <c r="G11" s="26"/>
      <c r="H11" s="27"/>
      <c r="I11" s="27"/>
      <c r="J11" s="27"/>
      <c r="K11" s="1364"/>
      <c r="L11" s="1382"/>
      <c r="M11" s="12"/>
    </row>
    <row r="12" spans="1:13" ht="11.25">
      <c r="A12" s="11"/>
      <c r="B12" s="29"/>
      <c r="C12" s="30"/>
      <c r="D12" s="23"/>
      <c r="E12" s="24"/>
      <c r="F12" s="31" t="s">
        <v>6</v>
      </c>
      <c r="G12" s="32"/>
      <c r="H12" s="32"/>
      <c r="I12" s="32"/>
      <c r="J12" s="32"/>
      <c r="K12" s="33"/>
      <c r="L12" s="34"/>
      <c r="M12" s="12"/>
    </row>
    <row r="13" spans="1:13" ht="12" thickBot="1">
      <c r="A13" s="11"/>
      <c r="B13" s="29"/>
      <c r="C13" s="30"/>
      <c r="D13" s="23"/>
      <c r="E13" s="24"/>
      <c r="F13" s="31" t="s">
        <v>7</v>
      </c>
      <c r="G13" s="32"/>
      <c r="H13" s="32"/>
      <c r="I13" s="32"/>
      <c r="J13" s="32"/>
      <c r="K13" s="35"/>
      <c r="L13" s="36"/>
      <c r="M13" s="12"/>
    </row>
    <row r="14" spans="1:13" ht="12" thickBot="1">
      <c r="A14" s="11"/>
      <c r="B14" s="37"/>
      <c r="C14" s="14"/>
      <c r="D14" s="38"/>
      <c r="E14" s="39"/>
      <c r="F14" s="40" t="s">
        <v>8</v>
      </c>
      <c r="G14" s="41"/>
      <c r="H14" s="41"/>
      <c r="I14" s="41"/>
      <c r="J14" s="41"/>
      <c r="K14" s="1429"/>
      <c r="L14" s="1430"/>
      <c r="M14" s="12"/>
    </row>
    <row r="15" spans="1:13" ht="12" thickBot="1">
      <c r="A15" s="11"/>
      <c r="B15" s="21" t="s">
        <v>9</v>
      </c>
      <c r="C15" s="42" t="s">
        <v>10</v>
      </c>
      <c r="D15" s="43"/>
      <c r="E15" s="44"/>
      <c r="F15" s="44"/>
      <c r="G15" s="45"/>
      <c r="H15" s="46"/>
      <c r="I15" s="46"/>
      <c r="J15" s="46"/>
      <c r="K15" s="1401"/>
      <c r="L15" s="1402"/>
      <c r="M15" s="12"/>
    </row>
    <row r="16" spans="1:13" ht="12" thickBot="1">
      <c r="A16" s="11"/>
      <c r="B16" s="29"/>
      <c r="C16" s="13" t="s">
        <v>11</v>
      </c>
      <c r="D16" s="22" t="s">
        <v>12</v>
      </c>
      <c r="E16" s="47"/>
      <c r="F16" s="48"/>
      <c r="G16" s="16"/>
      <c r="H16" s="16"/>
      <c r="I16" s="16"/>
      <c r="J16" s="16"/>
      <c r="K16" s="33"/>
      <c r="L16" s="34"/>
      <c r="M16" s="12"/>
    </row>
    <row r="17" spans="1:13" ht="12" thickBot="1">
      <c r="A17" s="11"/>
      <c r="B17" s="29"/>
      <c r="C17" s="49"/>
      <c r="D17" s="50"/>
      <c r="E17" s="16"/>
      <c r="F17" s="17"/>
      <c r="G17" s="16"/>
      <c r="H17" s="16"/>
      <c r="I17" s="16"/>
      <c r="J17" s="16"/>
      <c r="K17" s="51"/>
      <c r="L17" s="52"/>
      <c r="M17" s="12"/>
    </row>
    <row r="18" spans="1:13" ht="12" thickBot="1">
      <c r="A18" s="11"/>
      <c r="B18" s="29"/>
      <c r="C18" s="49"/>
      <c r="D18" s="50"/>
      <c r="E18" s="16"/>
      <c r="F18" s="17"/>
      <c r="G18" s="16"/>
      <c r="H18" s="16"/>
      <c r="I18" s="16"/>
      <c r="J18" s="16"/>
      <c r="K18" s="1401"/>
      <c r="L18" s="1402"/>
      <c r="M18" s="12"/>
    </row>
    <row r="19" spans="1:13" ht="12" thickBot="1">
      <c r="A19" s="11"/>
      <c r="B19" s="29"/>
      <c r="C19" s="49"/>
      <c r="D19" s="50"/>
      <c r="E19" s="16"/>
      <c r="F19" s="17"/>
      <c r="G19" s="16"/>
      <c r="H19" s="16"/>
      <c r="I19" s="16"/>
      <c r="J19" s="16"/>
      <c r="K19" s="33"/>
      <c r="L19" s="34"/>
      <c r="M19" s="12"/>
    </row>
    <row r="20" spans="1:13" ht="12" thickBot="1">
      <c r="A20" s="11"/>
      <c r="B20" s="29"/>
      <c r="C20" s="49"/>
      <c r="D20" s="50"/>
      <c r="E20" s="16"/>
      <c r="F20" s="17"/>
      <c r="G20" s="16"/>
      <c r="H20" s="16"/>
      <c r="I20" s="16"/>
      <c r="J20" s="16"/>
      <c r="K20" s="53"/>
      <c r="L20" s="54"/>
      <c r="M20" s="12"/>
    </row>
    <row r="21" spans="1:13" ht="12" thickBot="1">
      <c r="A21" s="11"/>
      <c r="B21" s="37"/>
      <c r="C21" s="55"/>
      <c r="D21" s="11"/>
      <c r="E21" s="56"/>
      <c r="F21" s="23"/>
      <c r="G21" s="47"/>
      <c r="H21" s="47"/>
      <c r="I21" s="47"/>
      <c r="J21" s="47"/>
      <c r="K21" s="57"/>
      <c r="L21" s="58"/>
      <c r="M21" s="12"/>
    </row>
    <row r="22" spans="1:14" ht="12" thickBot="1">
      <c r="A22" s="59"/>
      <c r="B22" s="1403" t="s">
        <v>13</v>
      </c>
      <c r="C22" s="1404"/>
      <c r="D22" s="1404"/>
      <c r="E22" s="1404"/>
      <c r="F22" s="1404"/>
      <c r="G22" s="1404"/>
      <c r="H22" s="1404"/>
      <c r="I22" s="1404"/>
      <c r="J22" s="1404"/>
      <c r="K22" s="1405"/>
      <c r="L22" s="1406"/>
      <c r="M22" s="60"/>
      <c r="N22" s="61"/>
    </row>
    <row r="23" spans="1:14" ht="51.75" customHeight="1" thickBot="1">
      <c r="A23" s="62"/>
      <c r="B23" s="1407" t="s">
        <v>82</v>
      </c>
      <c r="C23" s="1409" t="s">
        <v>14</v>
      </c>
      <c r="D23" s="1410"/>
      <c r="E23" s="1410"/>
      <c r="F23" s="1407" t="s">
        <v>331</v>
      </c>
      <c r="G23" s="1409" t="s">
        <v>318</v>
      </c>
      <c r="H23" s="1412"/>
      <c r="I23" s="1409" t="s">
        <v>325</v>
      </c>
      <c r="J23" s="1412"/>
      <c r="K23" s="1409" t="s">
        <v>330</v>
      </c>
      <c r="L23" s="1412"/>
      <c r="M23" s="60"/>
      <c r="N23" s="61"/>
    </row>
    <row r="24" spans="1:14" ht="34.5" thickBot="1">
      <c r="A24" s="62"/>
      <c r="B24" s="1408"/>
      <c r="C24" s="63" t="s">
        <v>15</v>
      </c>
      <c r="D24" s="64"/>
      <c r="E24" s="65" t="s">
        <v>16</v>
      </c>
      <c r="F24" s="1411"/>
      <c r="G24" s="68" t="s">
        <v>83</v>
      </c>
      <c r="H24" s="69" t="s">
        <v>81</v>
      </c>
      <c r="I24" s="68" t="s">
        <v>83</v>
      </c>
      <c r="J24" s="69" t="s">
        <v>81</v>
      </c>
      <c r="K24" s="68" t="s">
        <v>83</v>
      </c>
      <c r="L24" s="69" t="s">
        <v>81</v>
      </c>
      <c r="M24" s="60"/>
      <c r="N24" s="61"/>
    </row>
    <row r="25" spans="1:14" ht="11.25">
      <c r="A25" s="59"/>
      <c r="B25" s="70">
        <v>1</v>
      </c>
      <c r="C25" s="71" t="s">
        <v>17</v>
      </c>
      <c r="D25" s="72"/>
      <c r="E25" s="73" t="s">
        <v>18</v>
      </c>
      <c r="F25" s="74"/>
      <c r="G25" s="389"/>
      <c r="H25" s="388"/>
      <c r="I25" s="389"/>
      <c r="J25" s="557"/>
      <c r="K25" s="389"/>
      <c r="L25" s="557"/>
      <c r="M25" s="60"/>
      <c r="N25" s="61"/>
    </row>
    <row r="26" spans="1:14" ht="11.25">
      <c r="A26" s="59"/>
      <c r="B26" s="77"/>
      <c r="C26" s="78" t="s">
        <v>287</v>
      </c>
      <c r="D26" s="79"/>
      <c r="E26" s="80" t="s">
        <v>18</v>
      </c>
      <c r="F26" s="81"/>
      <c r="G26" s="84"/>
      <c r="H26" s="372"/>
      <c r="I26" s="84"/>
      <c r="J26" s="372"/>
      <c r="K26" s="84"/>
      <c r="L26" s="372"/>
      <c r="M26" s="60"/>
      <c r="N26" s="61"/>
    </row>
    <row r="27" spans="1:14" ht="11.25">
      <c r="A27" s="59"/>
      <c r="B27" s="77"/>
      <c r="C27" s="78" t="s">
        <v>288</v>
      </c>
      <c r="D27" s="79"/>
      <c r="E27" s="80" t="s">
        <v>18</v>
      </c>
      <c r="F27" s="81"/>
      <c r="G27" s="84"/>
      <c r="H27" s="372"/>
      <c r="I27" s="84"/>
      <c r="J27" s="372">
        <v>0</v>
      </c>
      <c r="K27" s="84"/>
      <c r="L27" s="372"/>
      <c r="M27" s="60"/>
      <c r="N27" s="61"/>
    </row>
    <row r="28" spans="1:14" ht="11.25">
      <c r="A28" s="59"/>
      <c r="B28" s="77"/>
      <c r="C28" s="78" t="s">
        <v>84</v>
      </c>
      <c r="D28" s="79"/>
      <c r="E28" s="80" t="s">
        <v>18</v>
      </c>
      <c r="F28" s="81"/>
      <c r="G28" s="84"/>
      <c r="H28" s="372"/>
      <c r="I28" s="84"/>
      <c r="J28" s="372"/>
      <c r="K28" s="84"/>
      <c r="L28" s="372"/>
      <c r="M28" s="60"/>
      <c r="N28" s="61"/>
    </row>
    <row r="29" spans="1:14" ht="12" thickBot="1">
      <c r="A29" s="59"/>
      <c r="B29" s="77"/>
      <c r="C29" s="85" t="s">
        <v>19</v>
      </c>
      <c r="D29" s="86"/>
      <c r="E29" s="87"/>
      <c r="F29" s="88"/>
      <c r="G29" s="397"/>
      <c r="H29" s="90"/>
      <c r="I29" s="397"/>
      <c r="J29" s="133"/>
      <c r="K29" s="397"/>
      <c r="L29" s="133"/>
      <c r="M29" s="60"/>
      <c r="N29" s="61"/>
    </row>
    <row r="30" spans="1:14" ht="11.25">
      <c r="A30" s="59"/>
      <c r="B30" s="77"/>
      <c r="C30" s="558" t="s">
        <v>352</v>
      </c>
      <c r="D30" s="6"/>
      <c r="E30" s="559">
        <v>422.44</v>
      </c>
      <c r="F30" s="99">
        <v>5</v>
      </c>
      <c r="G30" s="401">
        <v>5</v>
      </c>
      <c r="H30" s="560">
        <f>E30*G30*12</f>
        <v>25346.399999999998</v>
      </c>
      <c r="I30" s="401">
        <v>5</v>
      </c>
      <c r="J30" s="560">
        <v>25346.4</v>
      </c>
      <c r="K30" s="402">
        <v>7</v>
      </c>
      <c r="L30" s="403">
        <f>E30*K30*12</f>
        <v>35484.96</v>
      </c>
      <c r="M30" s="60"/>
      <c r="N30" s="61"/>
    </row>
    <row r="31" spans="1:14" ht="11.25">
      <c r="A31" s="59"/>
      <c r="B31" s="77"/>
      <c r="C31" s="561" t="s">
        <v>341</v>
      </c>
      <c r="D31" s="6"/>
      <c r="E31" s="559">
        <v>449.58</v>
      </c>
      <c r="F31" s="99" t="s">
        <v>456</v>
      </c>
      <c r="G31" s="95">
        <v>1</v>
      </c>
      <c r="H31" s="562">
        <f>E31*G31*12</f>
        <v>5394.96</v>
      </c>
      <c r="I31" s="95">
        <v>1</v>
      </c>
      <c r="J31" s="562">
        <v>5395</v>
      </c>
      <c r="K31" s="405">
        <v>1</v>
      </c>
      <c r="L31" s="406">
        <f>E31*K31*12</f>
        <v>5394.96</v>
      </c>
      <c r="M31" s="60"/>
      <c r="N31" s="61"/>
    </row>
    <row r="32" spans="1:14" ht="11.25">
      <c r="A32" s="59"/>
      <c r="B32" s="77"/>
      <c r="C32" s="98" t="s">
        <v>343</v>
      </c>
      <c r="D32" s="6"/>
      <c r="E32" s="563">
        <v>215.9</v>
      </c>
      <c r="F32" s="99">
        <v>4</v>
      </c>
      <c r="G32" s="95">
        <v>1</v>
      </c>
      <c r="H32" s="562">
        <f>E32*G32*12</f>
        <v>2590.8</v>
      </c>
      <c r="I32" s="95">
        <v>1</v>
      </c>
      <c r="J32" s="562">
        <v>2590</v>
      </c>
      <c r="K32" s="112">
        <v>1</v>
      </c>
      <c r="L32" s="118">
        <f>E32*K32*12</f>
        <v>2590.8</v>
      </c>
      <c r="M32" s="60"/>
      <c r="N32" s="61"/>
    </row>
    <row r="33" spans="1:14" ht="11.25">
      <c r="A33" s="59"/>
      <c r="B33" s="77"/>
      <c r="C33" s="199" t="s">
        <v>344</v>
      </c>
      <c r="D33" s="6"/>
      <c r="E33" s="93"/>
      <c r="F33" s="99"/>
      <c r="G33" s="95"/>
      <c r="H33" s="501">
        <f>382*6</f>
        <v>2292</v>
      </c>
      <c r="I33" s="95"/>
      <c r="J33" s="501">
        <v>2410</v>
      </c>
      <c r="K33" s="112"/>
      <c r="L33" s="118">
        <v>2500</v>
      </c>
      <c r="M33" s="60"/>
      <c r="N33" s="61"/>
    </row>
    <row r="34" spans="1:14" ht="12" thickBot="1">
      <c r="A34" s="59"/>
      <c r="B34" s="506"/>
      <c r="C34" s="507"/>
      <c r="D34" s="6"/>
      <c r="E34" s="93"/>
      <c r="F34" s="503"/>
      <c r="G34" s="100"/>
      <c r="H34" s="501"/>
      <c r="I34" s="100"/>
      <c r="J34" s="501"/>
      <c r="K34" s="112"/>
      <c r="L34" s="118"/>
      <c r="M34" s="60"/>
      <c r="N34" s="61"/>
    </row>
    <row r="35" spans="1:14" ht="12" thickBot="1">
      <c r="A35" s="59"/>
      <c r="B35" s="77"/>
      <c r="C35" s="1348"/>
      <c r="D35" s="1349"/>
      <c r="E35" s="93"/>
      <c r="F35" s="99"/>
      <c r="G35" s="95"/>
      <c r="H35" s="501"/>
      <c r="I35" s="95"/>
      <c r="J35" s="501"/>
      <c r="K35" s="112"/>
      <c r="L35" s="118"/>
      <c r="M35" s="60"/>
      <c r="N35" s="61"/>
    </row>
    <row r="36" spans="1:14" ht="11.25">
      <c r="A36" s="59"/>
      <c r="B36" s="77"/>
      <c r="C36" s="99"/>
      <c r="D36" s="6"/>
      <c r="E36" s="93"/>
      <c r="F36" s="503"/>
      <c r="G36" s="100"/>
      <c r="H36" s="501">
        <f>E36*G36*32.55*12</f>
        <v>0</v>
      </c>
      <c r="I36" s="112"/>
      <c r="J36" s="126"/>
      <c r="K36" s="112"/>
      <c r="L36" s="118"/>
      <c r="M36" s="60"/>
      <c r="N36" s="61"/>
    </row>
    <row r="37" spans="1:14" ht="11.25">
      <c r="A37" s="59"/>
      <c r="B37" s="77"/>
      <c r="C37" s="99"/>
      <c r="D37" s="6"/>
      <c r="E37" s="93"/>
      <c r="F37" s="503"/>
      <c r="G37" s="100"/>
      <c r="H37" s="501">
        <f>E37*G37*32.55*12</f>
        <v>0</v>
      </c>
      <c r="I37" s="112"/>
      <c r="J37" s="126"/>
      <c r="K37" s="112"/>
      <c r="L37" s="118"/>
      <c r="M37" s="60"/>
      <c r="N37" s="61"/>
    </row>
    <row r="38" spans="1:14" ht="11.25">
      <c r="A38" s="59"/>
      <c r="B38" s="77"/>
      <c r="C38" s="504"/>
      <c r="D38" s="504"/>
      <c r="E38" s="508"/>
      <c r="F38" s="503"/>
      <c r="G38" s="100"/>
      <c r="H38" s="501">
        <f>E38*G38*32.55*12</f>
        <v>0</v>
      </c>
      <c r="I38" s="112"/>
      <c r="J38" s="126"/>
      <c r="K38" s="112"/>
      <c r="L38" s="118"/>
      <c r="M38" s="60"/>
      <c r="N38" s="61"/>
    </row>
    <row r="39" spans="1:14" ht="11.25">
      <c r="A39" s="59"/>
      <c r="B39" s="77"/>
      <c r="C39" s="201"/>
      <c r="D39" s="201"/>
      <c r="E39" s="508"/>
      <c r="F39" s="102"/>
      <c r="G39" s="100"/>
      <c r="H39" s="509">
        <f>E39*G39*32.55*12</f>
        <v>0</v>
      </c>
      <c r="I39" s="112"/>
      <c r="J39" s="126"/>
      <c r="K39" s="112"/>
      <c r="L39" s="118"/>
      <c r="M39" s="60"/>
      <c r="N39" s="61"/>
    </row>
    <row r="40" spans="1:14" ht="12" thickBot="1">
      <c r="A40" s="59"/>
      <c r="B40" s="506"/>
      <c r="C40" s="110"/>
      <c r="D40" s="110"/>
      <c r="E40" s="508"/>
      <c r="F40" s="110"/>
      <c r="G40" s="103"/>
      <c r="H40" s="122"/>
      <c r="I40" s="475"/>
      <c r="J40" s="475"/>
      <c r="K40" s="475"/>
      <c r="L40" s="564"/>
      <c r="M40" s="60"/>
      <c r="N40" s="61"/>
    </row>
    <row r="41" spans="1:13" ht="13.5" customHeight="1" thickBot="1">
      <c r="A41" s="11"/>
      <c r="B41" s="135">
        <v>2</v>
      </c>
      <c r="C41" s="1437" t="s">
        <v>20</v>
      </c>
      <c r="D41" s="1438"/>
      <c r="E41" s="1439"/>
      <c r="F41" s="512"/>
      <c r="G41" s="513">
        <f>SUM(G25:G39)</f>
        <v>7</v>
      </c>
      <c r="H41" s="514">
        <f>SUM(H25:H40)</f>
        <v>35624.159999999996</v>
      </c>
      <c r="I41" s="513">
        <f>SUM(I25:I39)</f>
        <v>7</v>
      </c>
      <c r="J41" s="565">
        <f>J30+J31+J32+J33</f>
        <v>35741.4</v>
      </c>
      <c r="K41" s="513">
        <f>SUM(K25:K39)</f>
        <v>9</v>
      </c>
      <c r="L41" s="566">
        <f>SUM(L25:L39)</f>
        <v>45970.72</v>
      </c>
      <c r="M41" s="12"/>
    </row>
    <row r="42" spans="1:13" ht="12" thickBot="1">
      <c r="A42" s="1"/>
      <c r="B42" s="141">
        <v>3</v>
      </c>
      <c r="C42" s="142" t="s">
        <v>21</v>
      </c>
      <c r="D42" s="143"/>
      <c r="E42" s="143"/>
      <c r="F42" s="144"/>
      <c r="G42" s="46"/>
      <c r="H42" s="146"/>
      <c r="I42" s="46"/>
      <c r="J42" s="146"/>
      <c r="K42" s="46"/>
      <c r="L42" s="567"/>
      <c r="M42" s="2"/>
    </row>
    <row r="43" spans="1:13" ht="12" thickBot="1">
      <c r="A43" s="11"/>
      <c r="B43" s="147">
        <v>4</v>
      </c>
      <c r="C43" s="148" t="s">
        <v>22</v>
      </c>
      <c r="D43" s="149"/>
      <c r="E43" s="149"/>
      <c r="F43" s="150"/>
      <c r="G43" s="151" t="s">
        <v>23</v>
      </c>
      <c r="H43" s="152">
        <v>5000</v>
      </c>
      <c r="I43" s="153" t="s">
        <v>23</v>
      </c>
      <c r="J43" s="533">
        <v>7000</v>
      </c>
      <c r="K43" s="153" t="s">
        <v>23</v>
      </c>
      <c r="L43" s="533">
        <f>L81</f>
        <v>7000</v>
      </c>
      <c r="M43" s="12"/>
    </row>
    <row r="44" spans="1:13" ht="12" thickBot="1">
      <c r="A44" s="11"/>
      <c r="B44" s="147">
        <v>5</v>
      </c>
      <c r="C44" s="148" t="s">
        <v>24</v>
      </c>
      <c r="D44" s="149"/>
      <c r="E44" s="149"/>
      <c r="F44" s="155"/>
      <c r="G44" s="151" t="s">
        <v>23</v>
      </c>
      <c r="H44" s="152">
        <v>1000</v>
      </c>
      <c r="I44" s="153" t="s">
        <v>23</v>
      </c>
      <c r="J44" s="533">
        <v>1500</v>
      </c>
      <c r="K44" s="153" t="s">
        <v>23</v>
      </c>
      <c r="L44" s="533">
        <f>L149</f>
        <v>1500</v>
      </c>
      <c r="M44" s="12"/>
    </row>
    <row r="45" spans="1:13" ht="12" thickBot="1">
      <c r="A45" s="11"/>
      <c r="B45" s="147">
        <v>6</v>
      </c>
      <c r="C45" s="148" t="s">
        <v>25</v>
      </c>
      <c r="D45" s="149"/>
      <c r="E45" s="149"/>
      <c r="F45" s="155"/>
      <c r="G45" s="156"/>
      <c r="H45" s="157">
        <f>H157</f>
        <v>0</v>
      </c>
      <c r="I45" s="158"/>
      <c r="J45" s="533">
        <f>I157</f>
        <v>0</v>
      </c>
      <c r="K45" s="158"/>
      <c r="L45" s="533">
        <f>K157</f>
        <v>0</v>
      </c>
      <c r="M45" s="12"/>
    </row>
    <row r="46" spans="1:13" ht="12" thickBot="1">
      <c r="A46" s="11"/>
      <c r="B46" s="147">
        <v>7</v>
      </c>
      <c r="C46" s="148" t="s">
        <v>89</v>
      </c>
      <c r="D46" s="149"/>
      <c r="E46" s="149"/>
      <c r="F46" s="159"/>
      <c r="G46" s="156" t="s">
        <v>23</v>
      </c>
      <c r="H46" s="157"/>
      <c r="I46" s="158" t="s">
        <v>23</v>
      </c>
      <c r="J46" s="533">
        <f>J172</f>
        <v>3000</v>
      </c>
      <c r="K46" s="158" t="s">
        <v>23</v>
      </c>
      <c r="L46" s="533">
        <f>L172</f>
        <v>3000</v>
      </c>
      <c r="M46" s="12"/>
    </row>
    <row r="47" spans="1:13" ht="12" thickBot="1">
      <c r="A47" s="14"/>
      <c r="B47" s="160">
        <v>8</v>
      </c>
      <c r="C47" s="161" t="s">
        <v>26</v>
      </c>
      <c r="D47" s="143"/>
      <c r="E47" s="143"/>
      <c r="F47" s="162"/>
      <c r="G47" s="163"/>
      <c r="H47" s="516">
        <f>H43+H44+H74</f>
        <v>43624</v>
      </c>
      <c r="I47" s="163"/>
      <c r="J47" s="423">
        <f>J43+J44+J46+I74+N76</f>
        <v>57624.6</v>
      </c>
      <c r="K47" s="163"/>
      <c r="L47" s="423">
        <f>L43+L44+L46+K74</f>
        <v>59769.256</v>
      </c>
      <c r="M47" s="39"/>
    </row>
    <row r="48" spans="1:13" ht="12" thickBot="1">
      <c r="A48" s="11"/>
      <c r="B48" s="1416" t="s">
        <v>27</v>
      </c>
      <c r="C48" s="1417"/>
      <c r="D48" s="1417"/>
      <c r="E48" s="1417"/>
      <c r="F48" s="1417"/>
      <c r="G48" s="1417"/>
      <c r="H48" s="1417"/>
      <c r="I48" s="1417"/>
      <c r="J48" s="1417"/>
      <c r="K48" s="1417"/>
      <c r="L48" s="1417"/>
      <c r="M48" s="166"/>
    </row>
    <row r="49" spans="1:14" ht="23.25" thickBot="1">
      <c r="A49" s="59"/>
      <c r="B49" s="1407" t="s">
        <v>28</v>
      </c>
      <c r="C49" s="1418" t="s">
        <v>29</v>
      </c>
      <c r="D49" s="1419"/>
      <c r="E49" s="1419"/>
      <c r="F49" s="1420"/>
      <c r="G49" s="167" t="s">
        <v>332</v>
      </c>
      <c r="H49" s="168" t="s">
        <v>328</v>
      </c>
      <c r="I49" s="1379" t="s">
        <v>324</v>
      </c>
      <c r="J49" s="1380"/>
      <c r="K49" s="1379" t="s">
        <v>329</v>
      </c>
      <c r="L49" s="1381"/>
      <c r="M49" s="169"/>
      <c r="N49" s="61"/>
    </row>
    <row r="50" spans="1:14" ht="13.5" customHeight="1" thickBot="1">
      <c r="A50" s="59"/>
      <c r="B50" s="1408"/>
      <c r="C50" s="1421"/>
      <c r="D50" s="1422"/>
      <c r="E50" s="1422"/>
      <c r="F50" s="1423"/>
      <c r="G50" s="172" t="s">
        <v>366</v>
      </c>
      <c r="H50" s="173" t="s">
        <v>30</v>
      </c>
      <c r="I50" s="1424" t="s">
        <v>31</v>
      </c>
      <c r="J50" s="1425"/>
      <c r="K50" s="1424" t="s">
        <v>31</v>
      </c>
      <c r="L50" s="1426"/>
      <c r="M50" s="174"/>
      <c r="N50" s="61"/>
    </row>
    <row r="51" spans="1:14" ht="12" thickBot="1">
      <c r="A51" s="59"/>
      <c r="B51" s="70">
        <v>9</v>
      </c>
      <c r="C51" s="175" t="s">
        <v>32</v>
      </c>
      <c r="D51" s="176"/>
      <c r="E51" s="176"/>
      <c r="F51" s="177"/>
      <c r="G51" s="551"/>
      <c r="H51" s="178"/>
      <c r="I51" s="1395"/>
      <c r="J51" s="1396"/>
      <c r="K51" s="1395"/>
      <c r="L51" s="1397"/>
      <c r="M51" s="169"/>
      <c r="N51" s="61"/>
    </row>
    <row r="52" spans="1:14" ht="12" thickBot="1">
      <c r="A52" s="59"/>
      <c r="B52" s="179">
        <v>10</v>
      </c>
      <c r="C52" s="180" t="s">
        <v>405</v>
      </c>
      <c r="D52" s="181"/>
      <c r="E52" s="181"/>
      <c r="F52" s="182"/>
      <c r="G52" s="182"/>
      <c r="H52" s="183"/>
      <c r="I52" s="1389"/>
      <c r="J52" s="1390"/>
      <c r="K52" s="1389"/>
      <c r="L52" s="1391"/>
      <c r="M52" s="169"/>
      <c r="N52" s="61"/>
    </row>
    <row r="53" spans="1:14" ht="11.25">
      <c r="A53" s="59"/>
      <c r="B53" s="77"/>
      <c r="C53" s="184"/>
      <c r="D53" s="184"/>
      <c r="E53" s="184"/>
      <c r="F53" s="185"/>
      <c r="G53" s="186"/>
      <c r="H53" s="187"/>
      <c r="I53" s="1383"/>
      <c r="J53" s="1384"/>
      <c r="K53" s="1383"/>
      <c r="L53" s="1385"/>
      <c r="M53" s="169"/>
      <c r="N53" s="61"/>
    </row>
    <row r="54" spans="1:14" ht="11.25">
      <c r="A54" s="59"/>
      <c r="B54" s="77"/>
      <c r="C54" s="78"/>
      <c r="D54" s="184"/>
      <c r="E54" s="184"/>
      <c r="F54" s="185"/>
      <c r="G54" s="188"/>
      <c r="H54" s="189"/>
      <c r="I54" s="1369"/>
      <c r="J54" s="1370"/>
      <c r="K54" s="1369"/>
      <c r="L54" s="1371"/>
      <c r="M54" s="169"/>
      <c r="N54" s="61"/>
    </row>
    <row r="55" spans="1:14" ht="11.25">
      <c r="A55" s="59"/>
      <c r="B55" s="77"/>
      <c r="C55" s="78"/>
      <c r="D55" s="184"/>
      <c r="E55" s="184"/>
      <c r="F55" s="185"/>
      <c r="G55" s="188"/>
      <c r="H55" s="189"/>
      <c r="I55" s="1369"/>
      <c r="J55" s="1370"/>
      <c r="K55" s="1369"/>
      <c r="L55" s="1371"/>
      <c r="M55" s="169"/>
      <c r="N55" s="61"/>
    </row>
    <row r="56" spans="1:14" ht="12" thickBot="1">
      <c r="A56" s="59"/>
      <c r="B56" s="190"/>
      <c r="C56" s="129"/>
      <c r="D56" s="191"/>
      <c r="E56" s="191"/>
      <c r="F56" s="192"/>
      <c r="G56" s="193"/>
      <c r="H56" s="194"/>
      <c r="I56" s="1358"/>
      <c r="J56" s="1359"/>
      <c r="K56" s="1358"/>
      <c r="L56" s="1360"/>
      <c r="M56" s="169"/>
      <c r="N56" s="61"/>
    </row>
    <row r="57" spans="1:14" ht="11.25">
      <c r="A57" s="59"/>
      <c r="B57" s="77">
        <v>11</v>
      </c>
      <c r="C57" s="195" t="s">
        <v>33</v>
      </c>
      <c r="D57" s="71"/>
      <c r="E57" s="71"/>
      <c r="F57" s="196"/>
      <c r="G57" s="197"/>
      <c r="H57" s="198"/>
      <c r="I57" s="1398"/>
      <c r="J57" s="1399"/>
      <c r="K57" s="1398"/>
      <c r="L57" s="1400"/>
      <c r="M57" s="169"/>
      <c r="N57" s="61"/>
    </row>
    <row r="58" spans="1:14" ht="11.25">
      <c r="A58" s="59"/>
      <c r="B58" s="77">
        <v>12</v>
      </c>
      <c r="C58" s="199" t="s">
        <v>34</v>
      </c>
      <c r="D58" s="184"/>
      <c r="E58" s="184"/>
      <c r="F58" s="185"/>
      <c r="G58" s="568">
        <v>43499</v>
      </c>
      <c r="H58" s="518">
        <f>H47</f>
        <v>43624</v>
      </c>
      <c r="I58" s="1486">
        <f>J47</f>
        <v>57624.6</v>
      </c>
      <c r="J58" s="1487"/>
      <c r="K58" s="1488">
        <f>L47</f>
        <v>59769.256</v>
      </c>
      <c r="L58" s="1489"/>
      <c r="M58" s="169"/>
      <c r="N58" s="61"/>
    </row>
    <row r="59" spans="1:14" ht="12" thickBot="1">
      <c r="A59" s="59"/>
      <c r="B59" s="77">
        <v>13</v>
      </c>
      <c r="C59" s="200" t="s">
        <v>35</v>
      </c>
      <c r="D59" s="201"/>
      <c r="E59" s="201"/>
      <c r="F59" s="169"/>
      <c r="G59" s="202"/>
      <c r="H59" s="203"/>
      <c r="I59" s="1392"/>
      <c r="J59" s="1393"/>
      <c r="K59" s="1392"/>
      <c r="L59" s="1394"/>
      <c r="M59" s="169"/>
      <c r="N59" s="61"/>
    </row>
    <row r="60" spans="1:14" ht="12" thickBot="1">
      <c r="A60" s="59"/>
      <c r="B60" s="179">
        <v>14</v>
      </c>
      <c r="C60" s="204" t="s">
        <v>406</v>
      </c>
      <c r="D60" s="181"/>
      <c r="E60" s="181"/>
      <c r="F60" s="182"/>
      <c r="G60" s="205"/>
      <c r="H60" s="206">
        <v>0</v>
      </c>
      <c r="I60" s="1389"/>
      <c r="J60" s="1390"/>
      <c r="K60" s="1389"/>
      <c r="L60" s="1391"/>
      <c r="M60" s="169"/>
      <c r="N60" s="61"/>
    </row>
    <row r="61" spans="1:14" ht="11.25">
      <c r="A61" s="59"/>
      <c r="B61" s="77"/>
      <c r="C61" s="59"/>
      <c r="D61" s="201"/>
      <c r="E61" s="201"/>
      <c r="F61" s="169"/>
      <c r="G61" s="207"/>
      <c r="H61" s="208"/>
      <c r="I61" s="1383"/>
      <c r="J61" s="1384"/>
      <c r="K61" s="1383"/>
      <c r="L61" s="1385"/>
      <c r="M61" s="169"/>
      <c r="N61" s="61"/>
    </row>
    <row r="62" spans="1:14" ht="11.25">
      <c r="A62" s="59"/>
      <c r="B62" s="77"/>
      <c r="C62" s="209"/>
      <c r="D62" s="102"/>
      <c r="E62" s="102"/>
      <c r="F62" s="210"/>
      <c r="G62" s="211"/>
      <c r="H62" s="212"/>
      <c r="I62" s="1369"/>
      <c r="J62" s="1370"/>
      <c r="K62" s="1369"/>
      <c r="L62" s="1371"/>
      <c r="M62" s="169"/>
      <c r="N62" s="61"/>
    </row>
    <row r="63" spans="1:14" ht="11.25">
      <c r="A63" s="59"/>
      <c r="B63" s="77"/>
      <c r="C63" s="209"/>
      <c r="D63" s="102"/>
      <c r="E63" s="102"/>
      <c r="F63" s="210"/>
      <c r="G63" s="211"/>
      <c r="H63" s="212"/>
      <c r="I63" s="1369"/>
      <c r="J63" s="1370"/>
      <c r="K63" s="1369"/>
      <c r="L63" s="1371"/>
      <c r="M63" s="169"/>
      <c r="N63" s="61"/>
    </row>
    <row r="64" spans="1:14" ht="12" thickBot="1">
      <c r="A64" s="59"/>
      <c r="B64" s="77"/>
      <c r="C64" s="209"/>
      <c r="D64" s="102"/>
      <c r="E64" s="102"/>
      <c r="F64" s="210"/>
      <c r="G64" s="211"/>
      <c r="H64" s="212"/>
      <c r="I64" s="1392"/>
      <c r="J64" s="1393"/>
      <c r="K64" s="1392"/>
      <c r="L64" s="1394"/>
      <c r="M64" s="169"/>
      <c r="N64" s="61"/>
    </row>
    <row r="65" spans="1:14" ht="12" thickBot="1">
      <c r="A65" s="59"/>
      <c r="B65" s="179">
        <v>15</v>
      </c>
      <c r="C65" s="204" t="s">
        <v>407</v>
      </c>
      <c r="D65" s="181"/>
      <c r="E65" s="181"/>
      <c r="F65" s="182"/>
      <c r="G65" s="205"/>
      <c r="H65" s="206"/>
      <c r="I65" s="1389"/>
      <c r="J65" s="1390"/>
      <c r="K65" s="1389"/>
      <c r="L65" s="1391"/>
      <c r="M65" s="169"/>
      <c r="N65" s="61"/>
    </row>
    <row r="66" spans="1:14" ht="11.25">
      <c r="A66" s="59"/>
      <c r="B66" s="77"/>
      <c r="C66" s="213"/>
      <c r="D66" s="184"/>
      <c r="E66" s="184"/>
      <c r="F66" s="185"/>
      <c r="G66" s="214"/>
      <c r="H66" s="215"/>
      <c r="I66" s="1383"/>
      <c r="J66" s="1384"/>
      <c r="K66" s="1383"/>
      <c r="L66" s="1385"/>
      <c r="M66" s="169"/>
      <c r="N66" s="61"/>
    </row>
    <row r="67" spans="1:14" ht="11.25">
      <c r="A67" s="59"/>
      <c r="B67" s="77"/>
      <c r="C67" s="199"/>
      <c r="D67" s="78"/>
      <c r="E67" s="78"/>
      <c r="F67" s="216"/>
      <c r="G67" s="217"/>
      <c r="H67" s="218"/>
      <c r="I67" s="1369"/>
      <c r="J67" s="1370"/>
      <c r="K67" s="1369"/>
      <c r="L67" s="1371"/>
      <c r="M67" s="169"/>
      <c r="N67" s="61"/>
    </row>
    <row r="68" spans="1:13" ht="11.25">
      <c r="A68" s="59"/>
      <c r="B68" s="77"/>
      <c r="C68" s="199"/>
      <c r="D68" s="78"/>
      <c r="E68" s="78"/>
      <c r="F68" s="216"/>
      <c r="G68" s="217"/>
      <c r="H68" s="218"/>
      <c r="I68" s="1369"/>
      <c r="J68" s="1370"/>
      <c r="K68" s="1369"/>
      <c r="L68" s="1371"/>
      <c r="M68" s="219"/>
    </row>
    <row r="69" spans="1:14" ht="12" thickBot="1">
      <c r="A69" s="59"/>
      <c r="B69" s="77"/>
      <c r="C69" s="220"/>
      <c r="D69" s="191"/>
      <c r="E69" s="191"/>
      <c r="F69" s="519"/>
      <c r="G69" s="221"/>
      <c r="H69" s="222"/>
      <c r="I69" s="1358"/>
      <c r="J69" s="1359"/>
      <c r="K69" s="1358"/>
      <c r="L69" s="1360"/>
      <c r="M69" s="169"/>
      <c r="N69" s="61"/>
    </row>
    <row r="70" spans="1:13" ht="12" thickBot="1">
      <c r="A70" s="11"/>
      <c r="B70" s="135">
        <v>16</v>
      </c>
      <c r="C70" s="137" t="s">
        <v>36</v>
      </c>
      <c r="D70" s="223"/>
      <c r="E70" s="223"/>
      <c r="F70" s="224"/>
      <c r="G70" s="418">
        <f>SUM(G51:G60)</f>
        <v>43499</v>
      </c>
      <c r="H70" s="442">
        <f>SUM(H51:H60)</f>
        <v>43624</v>
      </c>
      <c r="I70" s="1472">
        <f>SUM(I51:I60)</f>
        <v>57624.6</v>
      </c>
      <c r="J70" s="1473"/>
      <c r="K70" s="1472">
        <f>SUM(K57:L69)</f>
        <v>59769.256</v>
      </c>
      <c r="L70" s="1474"/>
      <c r="M70" s="219"/>
    </row>
    <row r="71" spans="1:13" ht="12" thickBot="1">
      <c r="A71" s="11"/>
      <c r="B71" s="1372" t="s">
        <v>37</v>
      </c>
      <c r="C71" s="1373"/>
      <c r="D71" s="1373"/>
      <c r="E71" s="1373"/>
      <c r="F71" s="1373"/>
      <c r="G71" s="1373"/>
      <c r="H71" s="1373"/>
      <c r="I71" s="1373"/>
      <c r="J71" s="1373"/>
      <c r="K71" s="1373"/>
      <c r="L71" s="1373"/>
      <c r="M71" s="219"/>
    </row>
    <row r="72" spans="1:13" ht="23.25" thickBot="1">
      <c r="A72" s="11"/>
      <c r="B72" s="1374" t="s">
        <v>28</v>
      </c>
      <c r="C72" s="1376" t="s">
        <v>38</v>
      </c>
      <c r="D72" s="1377"/>
      <c r="E72" s="1377"/>
      <c r="F72" s="1378"/>
      <c r="G72" s="167"/>
      <c r="H72" s="168" t="s">
        <v>328</v>
      </c>
      <c r="I72" s="1379" t="s">
        <v>317</v>
      </c>
      <c r="J72" s="1380"/>
      <c r="K72" s="1379" t="s">
        <v>324</v>
      </c>
      <c r="L72" s="1381"/>
      <c r="M72" s="219"/>
    </row>
    <row r="73" spans="1:13" ht="12" thickBot="1">
      <c r="A73" s="11"/>
      <c r="B73" s="1375"/>
      <c r="C73" s="21" t="s">
        <v>39</v>
      </c>
      <c r="D73" s="22" t="s">
        <v>40</v>
      </c>
      <c r="E73" s="47"/>
      <c r="F73" s="227"/>
      <c r="G73" s="228" t="s">
        <v>366</v>
      </c>
      <c r="H73" s="28" t="s">
        <v>41</v>
      </c>
      <c r="I73" s="1364" t="s">
        <v>42</v>
      </c>
      <c r="J73" s="1382"/>
      <c r="K73" s="1364" t="s">
        <v>42</v>
      </c>
      <c r="L73" s="1365"/>
      <c r="M73" s="219"/>
    </row>
    <row r="74" spans="1:13" ht="12" thickBot="1">
      <c r="A74" s="11"/>
      <c r="B74" s="135">
        <v>17</v>
      </c>
      <c r="C74" s="229" t="s">
        <v>43</v>
      </c>
      <c r="D74" s="230" t="s">
        <v>68</v>
      </c>
      <c r="E74" s="223"/>
      <c r="F74" s="224"/>
      <c r="G74" s="226"/>
      <c r="H74" s="520">
        <f>SUM(H75:H79)</f>
        <v>37624</v>
      </c>
      <c r="I74" s="1366">
        <f>SUM(I75:J79)</f>
        <v>46124.6</v>
      </c>
      <c r="J74" s="1367"/>
      <c r="K74" s="1366">
        <f>K75+K79</f>
        <v>48269.256</v>
      </c>
      <c r="L74" s="1368"/>
      <c r="M74" s="219"/>
    </row>
    <row r="75" spans="1:13" ht="11.25">
      <c r="A75" s="11"/>
      <c r="B75" s="29">
        <v>18</v>
      </c>
      <c r="C75" s="8" t="s">
        <v>155</v>
      </c>
      <c r="D75" s="1340" t="s">
        <v>85</v>
      </c>
      <c r="E75" s="1341"/>
      <c r="F75" s="166"/>
      <c r="G75" s="232"/>
      <c r="H75" s="521">
        <v>35742.8</v>
      </c>
      <c r="I75" s="1342">
        <v>44243.4</v>
      </c>
      <c r="J75" s="1343"/>
      <c r="K75" s="1342">
        <f>L41</f>
        <v>45970.72</v>
      </c>
      <c r="L75" s="1343"/>
      <c r="M75" s="219"/>
    </row>
    <row r="76" spans="1:14" ht="11.25">
      <c r="A76" s="59"/>
      <c r="B76" s="77">
        <v>20</v>
      </c>
      <c r="C76" s="234" t="s">
        <v>44</v>
      </c>
      <c r="D76" s="1352" t="s">
        <v>281</v>
      </c>
      <c r="E76" s="1353"/>
      <c r="F76" s="169"/>
      <c r="G76" s="217"/>
      <c r="H76" s="522"/>
      <c r="I76" s="1333"/>
      <c r="J76" s="1354"/>
      <c r="K76" s="1333"/>
      <c r="L76" s="1334"/>
      <c r="M76" s="169"/>
      <c r="N76" s="61"/>
    </row>
    <row r="77" spans="1:14" ht="12" thickBot="1">
      <c r="A77" s="59"/>
      <c r="B77" s="77">
        <v>21</v>
      </c>
      <c r="C77" s="236" t="s">
        <v>86</v>
      </c>
      <c r="D77" s="1335" t="s">
        <v>87</v>
      </c>
      <c r="E77" s="1336"/>
      <c r="F77" s="169"/>
      <c r="G77" s="211"/>
      <c r="H77" s="523"/>
      <c r="I77" s="1337"/>
      <c r="J77" s="1338"/>
      <c r="K77" s="1337"/>
      <c r="L77" s="1339"/>
      <c r="M77" s="169"/>
      <c r="N77" s="61"/>
    </row>
    <row r="78" spans="1:14" ht="12" thickBot="1">
      <c r="A78" s="59"/>
      <c r="B78" s="77"/>
      <c r="C78" s="236"/>
      <c r="D78" s="239" t="s">
        <v>305</v>
      </c>
      <c r="E78" s="237"/>
      <c r="F78" s="169"/>
      <c r="G78" s="240"/>
      <c r="H78" s="523"/>
      <c r="I78" s="241"/>
      <c r="J78" s="242"/>
      <c r="K78" s="241"/>
      <c r="L78" s="243"/>
      <c r="M78" s="169"/>
      <c r="N78" s="61"/>
    </row>
    <row r="79" spans="1:14" ht="12" thickBot="1">
      <c r="A79" s="59"/>
      <c r="B79" s="67">
        <v>22</v>
      </c>
      <c r="C79" s="244" t="s">
        <v>156</v>
      </c>
      <c r="D79" s="1348" t="s">
        <v>282</v>
      </c>
      <c r="E79" s="1349"/>
      <c r="F79" s="245"/>
      <c r="G79" s="246"/>
      <c r="H79" s="527">
        <v>1881.2</v>
      </c>
      <c r="I79" s="1350">
        <v>1881.2</v>
      </c>
      <c r="J79" s="1351"/>
      <c r="K79" s="1350">
        <f>K75*0.05</f>
        <v>2298.536</v>
      </c>
      <c r="L79" s="1355"/>
      <c r="M79" s="169"/>
      <c r="N79" s="61"/>
    </row>
    <row r="80" spans="1:13" ht="12" thickBot="1">
      <c r="A80" s="11"/>
      <c r="B80" s="248"/>
      <c r="C80" s="249"/>
      <c r="D80" s="250"/>
      <c r="E80" s="251"/>
      <c r="F80" s="252"/>
      <c r="G80" s="253"/>
      <c r="H80" s="256"/>
      <c r="I80" s="255"/>
      <c r="J80" s="256"/>
      <c r="K80" s="255"/>
      <c r="L80" s="257"/>
      <c r="M80" s="219"/>
    </row>
    <row r="81" spans="1:13" ht="12" thickBot="1">
      <c r="A81" s="11"/>
      <c r="B81" s="258">
        <v>23</v>
      </c>
      <c r="C81" s="259" t="s">
        <v>45</v>
      </c>
      <c r="D81" s="260" t="s">
        <v>46</v>
      </c>
      <c r="E81" s="261"/>
      <c r="F81" s="224"/>
      <c r="G81" s="262">
        <f>G82+G85+G89+G96+G108+G117+G128+G131+G138+G145+G132</f>
        <v>0</v>
      </c>
      <c r="H81" s="263">
        <v>5000</v>
      </c>
      <c r="I81" s="263"/>
      <c r="J81" s="263">
        <v>7000</v>
      </c>
      <c r="K81" s="263"/>
      <c r="L81" s="263">
        <v>7000</v>
      </c>
      <c r="M81" s="219"/>
    </row>
    <row r="82" spans="1:14" ht="11.25">
      <c r="A82" s="59"/>
      <c r="B82" s="264">
        <v>24</v>
      </c>
      <c r="C82" s="265" t="s">
        <v>47</v>
      </c>
      <c r="D82" s="1344" t="s">
        <v>157</v>
      </c>
      <c r="E82" s="1345"/>
      <c r="F82" s="266"/>
      <c r="G82" s="267">
        <f>SUM(G83:G84)</f>
        <v>0</v>
      </c>
      <c r="H82" s="499">
        <f>SUM(H83:H84)</f>
        <v>0</v>
      </c>
      <c r="I82" s="499">
        <f>SUM(I83:I84)</f>
        <v>0</v>
      </c>
      <c r="J82" s="499">
        <f>SUM(J83:J84)</f>
        <v>0</v>
      </c>
      <c r="K82" s="499"/>
      <c r="L82" s="499">
        <f>SUM(L83:L84)</f>
        <v>0</v>
      </c>
      <c r="M82" s="169"/>
      <c r="N82" s="61"/>
    </row>
    <row r="83" spans="1:14" ht="11.25">
      <c r="A83" s="59"/>
      <c r="B83" s="269"/>
      <c r="C83" s="270" t="s">
        <v>123</v>
      </c>
      <c r="D83" s="1331" t="s">
        <v>158</v>
      </c>
      <c r="E83" s="1332"/>
      <c r="F83" s="271"/>
      <c r="G83" s="214"/>
      <c r="H83" s="323"/>
      <c r="I83" s="323"/>
      <c r="J83" s="323"/>
      <c r="K83" s="323"/>
      <c r="L83" s="323"/>
      <c r="M83" s="169"/>
      <c r="N83" s="61"/>
    </row>
    <row r="84" spans="1:14" ht="11.25">
      <c r="A84" s="59"/>
      <c r="B84" s="269"/>
      <c r="C84" s="270" t="s">
        <v>124</v>
      </c>
      <c r="D84" s="1331" t="s">
        <v>159</v>
      </c>
      <c r="E84" s="1332"/>
      <c r="F84" s="271"/>
      <c r="G84" s="214"/>
      <c r="H84" s="323"/>
      <c r="I84" s="323"/>
      <c r="J84" s="323"/>
      <c r="K84" s="323"/>
      <c r="L84" s="323"/>
      <c r="M84" s="169"/>
      <c r="N84" s="61"/>
    </row>
    <row r="85" spans="1:14" ht="11.25">
      <c r="A85" s="59"/>
      <c r="B85" s="273">
        <v>25</v>
      </c>
      <c r="C85" s="274" t="s">
        <v>48</v>
      </c>
      <c r="D85" s="1321" t="s">
        <v>49</v>
      </c>
      <c r="E85" s="1322"/>
      <c r="F85" s="275"/>
      <c r="G85" s="217">
        <f>SUM(G86:G88)</f>
        <v>0</v>
      </c>
      <c r="H85" s="371">
        <f>SUM(H86:H88)</f>
        <v>0</v>
      </c>
      <c r="I85" s="371">
        <f>SUM(I86:I88)</f>
        <v>0</v>
      </c>
      <c r="J85" s="371">
        <f>SUM(J86:J88)</f>
        <v>0</v>
      </c>
      <c r="K85" s="371"/>
      <c r="L85" s="371">
        <f>SUM(L86:L88)</f>
        <v>0</v>
      </c>
      <c r="M85" s="169"/>
      <c r="N85" s="61"/>
    </row>
    <row r="86" spans="1:14" ht="11.25">
      <c r="A86" s="59"/>
      <c r="B86" s="273"/>
      <c r="C86" s="277" t="s">
        <v>125</v>
      </c>
      <c r="D86" s="1307" t="s">
        <v>128</v>
      </c>
      <c r="E86" s="1308"/>
      <c r="F86" s="275"/>
      <c r="G86" s="217"/>
      <c r="H86" s="332"/>
      <c r="I86" s="332"/>
      <c r="J86" s="332"/>
      <c r="K86" s="332"/>
      <c r="L86" s="332"/>
      <c r="M86" s="169"/>
      <c r="N86" s="61"/>
    </row>
    <row r="87" spans="1:14" ht="11.25">
      <c r="A87" s="59"/>
      <c r="B87" s="273"/>
      <c r="C87" s="277" t="s">
        <v>126</v>
      </c>
      <c r="D87" s="1307" t="s">
        <v>165</v>
      </c>
      <c r="E87" s="1308"/>
      <c r="F87" s="275"/>
      <c r="G87" s="217"/>
      <c r="H87" s="332"/>
      <c r="I87" s="332"/>
      <c r="J87" s="332"/>
      <c r="K87" s="332"/>
      <c r="L87" s="332"/>
      <c r="M87" s="169"/>
      <c r="N87" s="61"/>
    </row>
    <row r="88" spans="1:14" ht="11.25">
      <c r="A88" s="59"/>
      <c r="B88" s="273"/>
      <c r="C88" s="277" t="s">
        <v>127</v>
      </c>
      <c r="D88" s="1307" t="s">
        <v>129</v>
      </c>
      <c r="E88" s="1308"/>
      <c r="F88" s="275"/>
      <c r="G88" s="217"/>
      <c r="H88" s="332"/>
      <c r="I88" s="332"/>
      <c r="J88" s="332"/>
      <c r="K88" s="332"/>
      <c r="L88" s="332"/>
      <c r="M88" s="169"/>
      <c r="N88" s="61"/>
    </row>
    <row r="89" spans="1:14" ht="11.25">
      <c r="A89" s="59"/>
      <c r="B89" s="273">
        <v>26</v>
      </c>
      <c r="C89" s="274" t="s">
        <v>50</v>
      </c>
      <c r="D89" s="1321" t="s">
        <v>51</v>
      </c>
      <c r="E89" s="1322"/>
      <c r="F89" s="275"/>
      <c r="G89" s="217">
        <f>SUM(G90:G95)</f>
        <v>0</v>
      </c>
      <c r="H89" s="371">
        <f>SUM(H90:H95)</f>
        <v>0</v>
      </c>
      <c r="I89" s="371">
        <f>SUM(I90:I95)</f>
        <v>0</v>
      </c>
      <c r="J89" s="371">
        <f>SUM(J90:J95)</f>
        <v>0</v>
      </c>
      <c r="K89" s="371"/>
      <c r="L89" s="371">
        <f>SUM(L90:L95)</f>
        <v>0</v>
      </c>
      <c r="M89" s="169"/>
      <c r="N89" s="61"/>
    </row>
    <row r="90" spans="1:14" ht="11.25">
      <c r="A90" s="59"/>
      <c r="B90" s="273"/>
      <c r="C90" s="277" t="s">
        <v>130</v>
      </c>
      <c r="D90" s="1307" t="s">
        <v>164</v>
      </c>
      <c r="E90" s="1308"/>
      <c r="F90" s="275"/>
      <c r="G90" s="217"/>
      <c r="H90" s="332"/>
      <c r="I90" s="332"/>
      <c r="J90" s="332"/>
      <c r="K90" s="332"/>
      <c r="L90" s="332"/>
      <c r="M90" s="169"/>
      <c r="N90" s="61"/>
    </row>
    <row r="91" spans="1:14" ht="11.25">
      <c r="A91" s="59"/>
      <c r="B91" s="273"/>
      <c r="C91" s="277" t="s">
        <v>131</v>
      </c>
      <c r="D91" s="1307" t="s">
        <v>166</v>
      </c>
      <c r="E91" s="1308"/>
      <c r="F91" s="275"/>
      <c r="G91" s="217"/>
      <c r="H91" s="332"/>
      <c r="I91" s="332"/>
      <c r="J91" s="332"/>
      <c r="K91" s="332"/>
      <c r="L91" s="332"/>
      <c r="M91" s="169"/>
      <c r="N91" s="61"/>
    </row>
    <row r="92" spans="1:14" ht="11.25">
      <c r="A92" s="59"/>
      <c r="B92" s="273"/>
      <c r="C92" s="277" t="s">
        <v>132</v>
      </c>
      <c r="D92" s="1307" t="s">
        <v>167</v>
      </c>
      <c r="E92" s="1308"/>
      <c r="F92" s="275"/>
      <c r="G92" s="217"/>
      <c r="H92" s="465"/>
      <c r="I92" s="465"/>
      <c r="J92" s="465"/>
      <c r="K92" s="465"/>
      <c r="L92" s="465"/>
      <c r="M92" s="169"/>
      <c r="N92" s="61"/>
    </row>
    <row r="93" spans="1:14" ht="11.25">
      <c r="A93" s="59"/>
      <c r="B93" s="273"/>
      <c r="C93" s="277" t="s">
        <v>168</v>
      </c>
      <c r="D93" s="1307" t="s">
        <v>169</v>
      </c>
      <c r="E93" s="1308"/>
      <c r="F93" s="275"/>
      <c r="G93" s="217"/>
      <c r="H93" s="465"/>
      <c r="I93" s="465"/>
      <c r="J93" s="465"/>
      <c r="K93" s="465"/>
      <c r="L93" s="465"/>
      <c r="M93" s="169"/>
      <c r="N93" s="61"/>
    </row>
    <row r="94" spans="1:14" ht="11.25">
      <c r="A94" s="59"/>
      <c r="B94" s="273"/>
      <c r="C94" s="283" t="s">
        <v>170</v>
      </c>
      <c r="D94" s="278" t="s">
        <v>171</v>
      </c>
      <c r="E94" s="279"/>
      <c r="F94" s="275"/>
      <c r="G94" s="217"/>
      <c r="H94" s="465"/>
      <c r="I94" s="465"/>
      <c r="J94" s="465"/>
      <c r="K94" s="465"/>
      <c r="L94" s="465"/>
      <c r="M94" s="169"/>
      <c r="N94" s="61"/>
    </row>
    <row r="95" spans="1:14" ht="11.25">
      <c r="A95" s="59"/>
      <c r="B95" s="273"/>
      <c r="C95" s="277" t="s">
        <v>172</v>
      </c>
      <c r="D95" s="278" t="s">
        <v>353</v>
      </c>
      <c r="E95" s="279"/>
      <c r="F95" s="275"/>
      <c r="G95" s="217"/>
      <c r="H95" s="332"/>
      <c r="I95" s="332"/>
      <c r="J95" s="332"/>
      <c r="K95" s="332"/>
      <c r="L95" s="332"/>
      <c r="M95" s="169"/>
      <c r="N95" s="61"/>
    </row>
    <row r="96" spans="1:14" ht="11.25">
      <c r="A96" s="59"/>
      <c r="B96" s="273">
        <v>27</v>
      </c>
      <c r="C96" s="274" t="s">
        <v>52</v>
      </c>
      <c r="D96" s="1321" t="s">
        <v>289</v>
      </c>
      <c r="E96" s="1322"/>
      <c r="F96" s="275"/>
      <c r="G96" s="217">
        <f>SUM(G97:G107)</f>
        <v>0</v>
      </c>
      <c r="H96" s="466">
        <f>SUM(H97:H107)</f>
        <v>0</v>
      </c>
      <c r="I96" s="466">
        <f>SUM(I97:I107)</f>
        <v>0</v>
      </c>
      <c r="J96" s="466">
        <f>SUM(J97:J107)</f>
        <v>0</v>
      </c>
      <c r="K96" s="466"/>
      <c r="L96" s="466">
        <f>SUM(L97:L107)</f>
        <v>0</v>
      </c>
      <c r="M96" s="169"/>
      <c r="N96" s="61"/>
    </row>
    <row r="97" spans="1:14" ht="11.25">
      <c r="A97" s="59"/>
      <c r="B97" s="273"/>
      <c r="C97" s="277" t="s">
        <v>174</v>
      </c>
      <c r="D97" s="1307" t="s">
        <v>175</v>
      </c>
      <c r="E97" s="1308"/>
      <c r="F97" s="275"/>
      <c r="G97" s="217"/>
      <c r="H97" s="465"/>
      <c r="I97" s="465"/>
      <c r="J97" s="465"/>
      <c r="K97" s="465"/>
      <c r="L97" s="465"/>
      <c r="M97" s="169"/>
      <c r="N97" s="61"/>
    </row>
    <row r="98" spans="1:14" ht="11.25">
      <c r="A98" s="59"/>
      <c r="B98" s="273"/>
      <c r="C98" s="277" t="s">
        <v>176</v>
      </c>
      <c r="D98" s="278" t="s">
        <v>177</v>
      </c>
      <c r="E98" s="279"/>
      <c r="F98" s="275"/>
      <c r="G98" s="217"/>
      <c r="H98" s="465"/>
      <c r="I98" s="465"/>
      <c r="J98" s="465"/>
      <c r="K98" s="465"/>
      <c r="L98" s="465"/>
      <c r="M98" s="169"/>
      <c r="N98" s="61"/>
    </row>
    <row r="99" spans="1:14" ht="11.25">
      <c r="A99" s="59"/>
      <c r="B99" s="273"/>
      <c r="C99" s="277" t="s">
        <v>178</v>
      </c>
      <c r="D99" s="278" t="s">
        <v>179</v>
      </c>
      <c r="E99" s="279"/>
      <c r="F99" s="275"/>
      <c r="G99" s="217"/>
      <c r="H99" s="465"/>
      <c r="I99" s="465"/>
      <c r="J99" s="465"/>
      <c r="K99" s="465"/>
      <c r="L99" s="465"/>
      <c r="M99" s="169"/>
      <c r="N99" s="61"/>
    </row>
    <row r="100" spans="1:14" ht="11.25">
      <c r="A100" s="59"/>
      <c r="B100" s="273"/>
      <c r="C100" s="277" t="s">
        <v>180</v>
      </c>
      <c r="D100" s="278" t="s">
        <v>181</v>
      </c>
      <c r="E100" s="279"/>
      <c r="F100" s="275"/>
      <c r="G100" s="217"/>
      <c r="H100" s="465"/>
      <c r="I100" s="465"/>
      <c r="J100" s="465"/>
      <c r="K100" s="465"/>
      <c r="L100" s="465"/>
      <c r="M100" s="169"/>
      <c r="N100" s="61"/>
    </row>
    <row r="101" spans="1:14" ht="11.25">
      <c r="A101" s="59"/>
      <c r="B101" s="273"/>
      <c r="C101" s="277" t="s">
        <v>182</v>
      </c>
      <c r="D101" s="278" t="s">
        <v>183</v>
      </c>
      <c r="E101" s="279"/>
      <c r="F101" s="275"/>
      <c r="G101" s="217"/>
      <c r="H101" s="332"/>
      <c r="I101" s="332"/>
      <c r="J101" s="332"/>
      <c r="K101" s="332"/>
      <c r="L101" s="332"/>
      <c r="M101" s="169"/>
      <c r="N101" s="61"/>
    </row>
    <row r="102" spans="1:14" ht="11.25">
      <c r="A102" s="59"/>
      <c r="B102" s="273"/>
      <c r="C102" s="277" t="s">
        <v>184</v>
      </c>
      <c r="D102" s="278" t="s">
        <v>185</v>
      </c>
      <c r="E102" s="279"/>
      <c r="F102" s="275"/>
      <c r="G102" s="217"/>
      <c r="H102" s="332"/>
      <c r="I102" s="332"/>
      <c r="J102" s="332"/>
      <c r="K102" s="332"/>
      <c r="L102" s="332"/>
      <c r="M102" s="169"/>
      <c r="N102" s="61"/>
    </row>
    <row r="103" spans="1:14" ht="11.25">
      <c r="A103" s="59"/>
      <c r="B103" s="273"/>
      <c r="C103" s="277" t="s">
        <v>186</v>
      </c>
      <c r="D103" s="278" t="s">
        <v>187</v>
      </c>
      <c r="E103" s="279" t="s">
        <v>290</v>
      </c>
      <c r="F103" s="275"/>
      <c r="G103" s="217"/>
      <c r="H103" s="332"/>
      <c r="I103" s="332"/>
      <c r="J103" s="332"/>
      <c r="K103" s="332"/>
      <c r="L103" s="332"/>
      <c r="M103" s="169"/>
      <c r="N103" s="61"/>
    </row>
    <row r="104" spans="1:14" ht="11.25">
      <c r="A104" s="59"/>
      <c r="B104" s="273"/>
      <c r="C104" s="277" t="s">
        <v>188</v>
      </c>
      <c r="D104" s="278" t="s">
        <v>189</v>
      </c>
      <c r="E104" s="279"/>
      <c r="F104" s="275"/>
      <c r="G104" s="217"/>
      <c r="H104" s="332"/>
      <c r="I104" s="332"/>
      <c r="J104" s="332"/>
      <c r="K104" s="332"/>
      <c r="L104" s="332"/>
      <c r="M104" s="169"/>
      <c r="N104" s="61"/>
    </row>
    <row r="105" spans="1:14" ht="11.25">
      <c r="A105" s="59"/>
      <c r="B105" s="273"/>
      <c r="C105" s="277" t="s">
        <v>190</v>
      </c>
      <c r="D105" s="278" t="s">
        <v>191</v>
      </c>
      <c r="E105" s="279"/>
      <c r="F105" s="275"/>
      <c r="G105" s="217"/>
      <c r="H105" s="332"/>
      <c r="I105" s="332"/>
      <c r="J105" s="332"/>
      <c r="K105" s="332"/>
      <c r="L105" s="332"/>
      <c r="M105" s="169"/>
      <c r="N105" s="61"/>
    </row>
    <row r="106" spans="1:14" ht="11.25">
      <c r="A106" s="59"/>
      <c r="B106" s="273"/>
      <c r="C106" s="277" t="s">
        <v>192</v>
      </c>
      <c r="D106" s="1307" t="s">
        <v>193</v>
      </c>
      <c r="E106" s="1308"/>
      <c r="F106" s="275"/>
      <c r="G106" s="217"/>
      <c r="H106" s="332"/>
      <c r="I106" s="332"/>
      <c r="J106" s="332"/>
      <c r="K106" s="332"/>
      <c r="L106" s="332"/>
      <c r="M106" s="169"/>
      <c r="N106" s="61"/>
    </row>
    <row r="107" spans="1:14" ht="11.25">
      <c r="A107" s="59"/>
      <c r="B107" s="273"/>
      <c r="C107" s="277" t="s">
        <v>194</v>
      </c>
      <c r="D107" s="278" t="s">
        <v>195</v>
      </c>
      <c r="E107" s="279"/>
      <c r="F107" s="275"/>
      <c r="G107" s="217"/>
      <c r="H107" s="332"/>
      <c r="I107" s="332"/>
      <c r="J107" s="332"/>
      <c r="K107" s="332"/>
      <c r="L107" s="332"/>
      <c r="M107" s="169"/>
      <c r="N107" s="61"/>
    </row>
    <row r="108" spans="1:14" ht="11.25">
      <c r="A108" s="59"/>
      <c r="B108" s="273">
        <v>28</v>
      </c>
      <c r="C108" s="274" t="s">
        <v>53</v>
      </c>
      <c r="D108" s="1321" t="s">
        <v>196</v>
      </c>
      <c r="E108" s="1322"/>
      <c r="F108" s="275"/>
      <c r="G108" s="217">
        <f>SUM(G109:G116)</f>
        <v>0</v>
      </c>
      <c r="H108" s="371">
        <f>SUM(H109:H116)</f>
        <v>1000</v>
      </c>
      <c r="I108" s="371"/>
      <c r="J108" s="371">
        <f>SUM(J109:J116)</f>
        <v>1000</v>
      </c>
      <c r="K108" s="371"/>
      <c r="L108" s="371">
        <f>SUM(L109:L116)</f>
        <v>1000</v>
      </c>
      <c r="M108" s="169"/>
      <c r="N108" s="61"/>
    </row>
    <row r="109" spans="1:14" ht="11.25">
      <c r="A109" s="59"/>
      <c r="B109" s="273"/>
      <c r="C109" s="277" t="s">
        <v>133</v>
      </c>
      <c r="D109" s="1307" t="s">
        <v>139</v>
      </c>
      <c r="E109" s="1308"/>
      <c r="F109" s="275"/>
      <c r="G109" s="217"/>
      <c r="H109" s="332">
        <v>400</v>
      </c>
      <c r="I109" s="332"/>
      <c r="J109" s="332">
        <v>400</v>
      </c>
      <c r="K109" s="332"/>
      <c r="L109" s="332">
        <v>400</v>
      </c>
      <c r="M109" s="169"/>
      <c r="N109" s="61"/>
    </row>
    <row r="110" spans="1:14" ht="11.25">
      <c r="A110" s="59"/>
      <c r="B110" s="273"/>
      <c r="C110" s="277" t="s">
        <v>134</v>
      </c>
      <c r="D110" s="1307" t="s">
        <v>197</v>
      </c>
      <c r="E110" s="1308"/>
      <c r="F110" s="275"/>
      <c r="G110" s="217"/>
      <c r="H110" s="332">
        <v>250</v>
      </c>
      <c r="I110" s="332"/>
      <c r="J110" s="332">
        <v>250</v>
      </c>
      <c r="K110" s="332"/>
      <c r="L110" s="332">
        <v>250</v>
      </c>
      <c r="M110" s="169"/>
      <c r="N110" s="61"/>
    </row>
    <row r="111" spans="1:14" ht="11.25">
      <c r="A111" s="59"/>
      <c r="B111" s="273"/>
      <c r="C111" s="277" t="s">
        <v>135</v>
      </c>
      <c r="D111" s="1307" t="s">
        <v>140</v>
      </c>
      <c r="E111" s="1308"/>
      <c r="F111" s="275"/>
      <c r="G111" s="217"/>
      <c r="H111" s="332"/>
      <c r="I111" s="332"/>
      <c r="J111" s="332"/>
      <c r="K111" s="332"/>
      <c r="L111" s="332"/>
      <c r="M111" s="169"/>
      <c r="N111" s="61"/>
    </row>
    <row r="112" spans="1:14" ht="11.25">
      <c r="A112" s="59"/>
      <c r="B112" s="273"/>
      <c r="C112" s="277" t="s">
        <v>198</v>
      </c>
      <c r="D112" s="278" t="s">
        <v>199</v>
      </c>
      <c r="E112" s="279"/>
      <c r="F112" s="275"/>
      <c r="G112" s="217"/>
      <c r="H112" s="332">
        <v>350</v>
      </c>
      <c r="I112" s="332"/>
      <c r="J112" s="332">
        <v>350</v>
      </c>
      <c r="K112" s="332"/>
      <c r="L112" s="332">
        <v>350</v>
      </c>
      <c r="M112" s="169"/>
      <c r="N112" s="61"/>
    </row>
    <row r="113" spans="1:14" ht="11.25">
      <c r="A113" s="59"/>
      <c r="B113" s="273"/>
      <c r="C113" s="277" t="s">
        <v>200</v>
      </c>
      <c r="D113" s="1307" t="s">
        <v>141</v>
      </c>
      <c r="E113" s="1308"/>
      <c r="F113" s="275"/>
      <c r="G113" s="217"/>
      <c r="H113" s="332"/>
      <c r="I113" s="332"/>
      <c r="J113" s="332"/>
      <c r="K113" s="332"/>
      <c r="L113" s="332"/>
      <c r="M113" s="169"/>
      <c r="N113" s="61"/>
    </row>
    <row r="114" spans="1:14" ht="11.25">
      <c r="A114" s="59"/>
      <c r="B114" s="273"/>
      <c r="C114" s="277" t="s">
        <v>136</v>
      </c>
      <c r="D114" s="1307" t="s">
        <v>201</v>
      </c>
      <c r="E114" s="1308"/>
      <c r="F114" s="275"/>
      <c r="G114" s="217"/>
      <c r="H114" s="332"/>
      <c r="I114" s="332"/>
      <c r="J114" s="332"/>
      <c r="K114" s="332"/>
      <c r="L114" s="332"/>
      <c r="M114" s="169"/>
      <c r="N114" s="61"/>
    </row>
    <row r="115" spans="1:14" ht="11.25">
      <c r="A115" s="59"/>
      <c r="B115" s="273"/>
      <c r="C115" s="277" t="s">
        <v>137</v>
      </c>
      <c r="D115" s="1307" t="s">
        <v>202</v>
      </c>
      <c r="E115" s="1308"/>
      <c r="F115" s="275"/>
      <c r="G115" s="217"/>
      <c r="H115" s="332"/>
      <c r="I115" s="332"/>
      <c r="J115" s="332"/>
      <c r="K115" s="332"/>
      <c r="L115" s="332"/>
      <c r="M115" s="169"/>
      <c r="N115" s="61"/>
    </row>
    <row r="116" spans="1:14" ht="11.25">
      <c r="A116" s="59"/>
      <c r="B116" s="273"/>
      <c r="C116" s="277" t="s">
        <v>138</v>
      </c>
      <c r="D116" s="1307" t="s">
        <v>203</v>
      </c>
      <c r="E116" s="1308"/>
      <c r="F116" s="275"/>
      <c r="G116" s="217"/>
      <c r="H116" s="332"/>
      <c r="I116" s="332"/>
      <c r="J116" s="332"/>
      <c r="K116" s="332"/>
      <c r="L116" s="332"/>
      <c r="M116" s="169"/>
      <c r="N116" s="61"/>
    </row>
    <row r="117" spans="1:14" ht="11.25">
      <c r="A117" s="59"/>
      <c r="B117" s="273">
        <v>29</v>
      </c>
      <c r="C117" s="274" t="s">
        <v>54</v>
      </c>
      <c r="D117" s="1321" t="s">
        <v>142</v>
      </c>
      <c r="E117" s="1322"/>
      <c r="F117" s="275"/>
      <c r="G117" s="217">
        <f>SUM(G119:G125)</f>
        <v>0</v>
      </c>
      <c r="H117" s="371">
        <f>SUM(H118:H125)</f>
        <v>4000</v>
      </c>
      <c r="I117" s="371"/>
      <c r="J117" s="371">
        <f>SUM(J118:J125)</f>
        <v>4000</v>
      </c>
      <c r="K117" s="371"/>
      <c r="L117" s="371">
        <f>SUM(L118:L125)</f>
        <v>4000</v>
      </c>
      <c r="M117" s="169"/>
      <c r="N117" s="61"/>
    </row>
    <row r="118" spans="1:14" ht="11.25">
      <c r="A118" s="59"/>
      <c r="B118" s="284"/>
      <c r="C118" s="277" t="s">
        <v>204</v>
      </c>
      <c r="D118" s="278" t="s">
        <v>205</v>
      </c>
      <c r="E118" s="279"/>
      <c r="F118" s="275"/>
      <c r="G118" s="217"/>
      <c r="H118" s="332"/>
      <c r="I118" s="332"/>
      <c r="J118" s="332"/>
      <c r="K118" s="332"/>
      <c r="L118" s="332"/>
      <c r="M118" s="169"/>
      <c r="N118" s="61"/>
    </row>
    <row r="119" spans="1:14" ht="11.25">
      <c r="A119" s="59"/>
      <c r="B119" s="273"/>
      <c r="C119" s="277" t="s">
        <v>206</v>
      </c>
      <c r="D119" s="1307" t="s">
        <v>143</v>
      </c>
      <c r="E119" s="1308"/>
      <c r="F119" s="275"/>
      <c r="G119" s="217"/>
      <c r="H119" s="332"/>
      <c r="I119" s="332"/>
      <c r="J119" s="332"/>
      <c r="K119" s="332"/>
      <c r="L119" s="332"/>
      <c r="M119" s="169"/>
      <c r="N119" s="61"/>
    </row>
    <row r="120" spans="1:14" ht="11.25">
      <c r="A120" s="59"/>
      <c r="B120" s="273"/>
      <c r="C120" s="277" t="s">
        <v>207</v>
      </c>
      <c r="D120" s="1307" t="s">
        <v>208</v>
      </c>
      <c r="E120" s="1308"/>
      <c r="F120" s="275"/>
      <c r="G120" s="217"/>
      <c r="H120" s="332"/>
      <c r="I120" s="332"/>
      <c r="J120" s="332"/>
      <c r="K120" s="332"/>
      <c r="L120" s="332"/>
      <c r="M120" s="169"/>
      <c r="N120" s="61"/>
    </row>
    <row r="121" spans="1:14" ht="11.25">
      <c r="A121" s="59"/>
      <c r="B121" s="273"/>
      <c r="C121" s="277" t="s">
        <v>209</v>
      </c>
      <c r="D121" s="1307" t="s">
        <v>144</v>
      </c>
      <c r="E121" s="1308"/>
      <c r="F121" s="275"/>
      <c r="G121" s="217"/>
      <c r="H121" s="332"/>
      <c r="I121" s="332"/>
      <c r="J121" s="332"/>
      <c r="K121" s="332"/>
      <c r="L121" s="332"/>
      <c r="M121" s="169"/>
      <c r="N121" s="61"/>
    </row>
    <row r="122" spans="1:14" ht="11.25">
      <c r="A122" s="59"/>
      <c r="B122" s="273"/>
      <c r="C122" s="277" t="s">
        <v>210</v>
      </c>
      <c r="D122" s="1307" t="s">
        <v>145</v>
      </c>
      <c r="E122" s="1308"/>
      <c r="F122" s="275"/>
      <c r="G122" s="217"/>
      <c r="H122" s="332">
        <v>2000</v>
      </c>
      <c r="I122" s="332"/>
      <c r="J122" s="332">
        <v>2000</v>
      </c>
      <c r="K122" s="332"/>
      <c r="L122" s="332">
        <v>2000</v>
      </c>
      <c r="M122" s="169"/>
      <c r="N122" s="61"/>
    </row>
    <row r="123" spans="1:14" ht="11.25">
      <c r="A123" s="59"/>
      <c r="B123" s="273"/>
      <c r="C123" s="277" t="s">
        <v>211</v>
      </c>
      <c r="D123" s="1307" t="s">
        <v>146</v>
      </c>
      <c r="E123" s="1308"/>
      <c r="F123" s="275"/>
      <c r="G123" s="217"/>
      <c r="H123" s="332">
        <v>2000</v>
      </c>
      <c r="I123" s="332"/>
      <c r="J123" s="332">
        <v>2000</v>
      </c>
      <c r="K123" s="332"/>
      <c r="L123" s="332">
        <v>2000</v>
      </c>
      <c r="M123" s="169"/>
      <c r="N123" s="61"/>
    </row>
    <row r="124" spans="1:14" ht="11.25">
      <c r="A124" s="59"/>
      <c r="B124" s="273"/>
      <c r="C124" s="277" t="s">
        <v>212</v>
      </c>
      <c r="D124" s="1307" t="s">
        <v>147</v>
      </c>
      <c r="E124" s="1308"/>
      <c r="F124" s="275"/>
      <c r="G124" s="217"/>
      <c r="H124" s="332"/>
      <c r="I124" s="332"/>
      <c r="J124" s="332"/>
      <c r="K124" s="332"/>
      <c r="L124" s="332"/>
      <c r="M124" s="169"/>
      <c r="N124" s="61"/>
    </row>
    <row r="125" spans="1:14" ht="11.25">
      <c r="A125" s="59"/>
      <c r="B125" s="273"/>
      <c r="C125" s="277" t="s">
        <v>213</v>
      </c>
      <c r="D125" s="114" t="s">
        <v>214</v>
      </c>
      <c r="E125" s="114"/>
      <c r="F125" s="289"/>
      <c r="G125" s="217"/>
      <c r="H125" s="332"/>
      <c r="I125" s="332"/>
      <c r="J125" s="332"/>
      <c r="K125" s="332"/>
      <c r="L125" s="332"/>
      <c r="M125" s="169"/>
      <c r="N125" s="61"/>
    </row>
    <row r="126" spans="1:14" ht="11.25">
      <c r="A126" s="59"/>
      <c r="B126" s="273"/>
      <c r="C126" s="468" t="s">
        <v>293</v>
      </c>
      <c r="D126" s="528" t="s">
        <v>294</v>
      </c>
      <c r="E126" s="114"/>
      <c r="F126" s="289"/>
      <c r="G126" s="217"/>
      <c r="H126" s="371">
        <f>SUM(H127:H127)</f>
        <v>0</v>
      </c>
      <c r="I126" s="371"/>
      <c r="J126" s="371">
        <f>SUM(J127:J127)</f>
        <v>0</v>
      </c>
      <c r="K126" s="371"/>
      <c r="L126" s="371">
        <f>SUM(L127:L127)</f>
        <v>0</v>
      </c>
      <c r="M126" s="169"/>
      <c r="N126" s="61"/>
    </row>
    <row r="127" spans="1:14" ht="11.25">
      <c r="A127" s="59"/>
      <c r="B127" s="273"/>
      <c r="C127" s="469" t="s">
        <v>295</v>
      </c>
      <c r="D127" s="529" t="s">
        <v>296</v>
      </c>
      <c r="E127" s="114"/>
      <c r="F127" s="289"/>
      <c r="G127" s="217"/>
      <c r="H127" s="332"/>
      <c r="I127" s="332"/>
      <c r="J127" s="332"/>
      <c r="K127" s="332"/>
      <c r="L127" s="332"/>
      <c r="M127" s="169"/>
      <c r="N127" s="61"/>
    </row>
    <row r="128" spans="1:14" ht="11.25">
      <c r="A128" s="59"/>
      <c r="B128" s="273">
        <v>30</v>
      </c>
      <c r="C128" s="274" t="s">
        <v>55</v>
      </c>
      <c r="D128" s="1321" t="s">
        <v>215</v>
      </c>
      <c r="E128" s="1322"/>
      <c r="F128" s="275"/>
      <c r="G128" s="217">
        <f>SUM(G129:G130)</f>
        <v>0</v>
      </c>
      <c r="H128" s="371">
        <f>SUM(H129:H130)</f>
        <v>0</v>
      </c>
      <c r="I128" s="371"/>
      <c r="J128" s="371">
        <f>SUM(J129:J130)</f>
        <v>0</v>
      </c>
      <c r="K128" s="371"/>
      <c r="L128" s="371">
        <f>SUM(L129:L130)</f>
        <v>0</v>
      </c>
      <c r="M128" s="169"/>
      <c r="N128" s="61"/>
    </row>
    <row r="129" spans="1:14" ht="11.25">
      <c r="A129" s="59"/>
      <c r="B129" s="273"/>
      <c r="C129" s="277" t="s">
        <v>148</v>
      </c>
      <c r="D129" s="1307" t="s">
        <v>216</v>
      </c>
      <c r="E129" s="1308"/>
      <c r="F129" s="275"/>
      <c r="G129" s="217"/>
      <c r="H129" s="332"/>
      <c r="I129" s="332"/>
      <c r="J129" s="332"/>
      <c r="K129" s="332"/>
      <c r="L129" s="332"/>
      <c r="M129" s="169"/>
      <c r="N129" s="61"/>
    </row>
    <row r="130" spans="1:14" ht="11.25">
      <c r="A130" s="59"/>
      <c r="B130" s="273"/>
      <c r="C130" s="277" t="s">
        <v>149</v>
      </c>
      <c r="D130" s="1307" t="s">
        <v>217</v>
      </c>
      <c r="E130" s="1308"/>
      <c r="F130" s="275"/>
      <c r="G130" s="217"/>
      <c r="H130" s="332"/>
      <c r="I130" s="332"/>
      <c r="J130" s="332"/>
      <c r="K130" s="332"/>
      <c r="L130" s="332"/>
      <c r="M130" s="169"/>
      <c r="N130" s="61"/>
    </row>
    <row r="131" spans="1:14" ht="11.25">
      <c r="A131" s="59"/>
      <c r="B131" s="273"/>
      <c r="C131" s="274" t="s">
        <v>219</v>
      </c>
      <c r="D131" s="1321" t="s">
        <v>218</v>
      </c>
      <c r="E131" s="1322"/>
      <c r="F131" s="287"/>
      <c r="G131" s="288"/>
      <c r="H131" s="371"/>
      <c r="I131" s="371"/>
      <c r="J131" s="371"/>
      <c r="K131" s="371"/>
      <c r="L131" s="371"/>
      <c r="M131" s="169"/>
      <c r="N131" s="61"/>
    </row>
    <row r="132" spans="1:14" ht="13.5" customHeight="1">
      <c r="A132" s="59"/>
      <c r="B132" s="273">
        <v>32</v>
      </c>
      <c r="C132" s="274" t="s">
        <v>56</v>
      </c>
      <c r="D132" s="1321" t="s">
        <v>150</v>
      </c>
      <c r="E132" s="1322"/>
      <c r="F132" s="275"/>
      <c r="G132" s="217">
        <f>SUM(G133:G137)</f>
        <v>0</v>
      </c>
      <c r="H132" s="371"/>
      <c r="I132" s="371"/>
      <c r="J132" s="371">
        <v>2000</v>
      </c>
      <c r="K132" s="371"/>
      <c r="L132" s="371">
        <v>2000</v>
      </c>
      <c r="M132" s="169"/>
      <c r="N132" s="61"/>
    </row>
    <row r="133" spans="1:14" ht="13.5" customHeight="1">
      <c r="A133" s="59"/>
      <c r="B133" s="273"/>
      <c r="C133" s="277" t="s">
        <v>151</v>
      </c>
      <c r="D133" s="1307" t="s">
        <v>153</v>
      </c>
      <c r="E133" s="1308"/>
      <c r="F133" s="275"/>
      <c r="G133" s="217"/>
      <c r="H133" s="332"/>
      <c r="I133" s="332"/>
      <c r="J133" s="332"/>
      <c r="K133" s="332"/>
      <c r="L133" s="332"/>
      <c r="M133" s="169"/>
      <c r="N133" s="61"/>
    </row>
    <row r="134" spans="1:14" ht="13.5" customHeight="1">
      <c r="A134" s="59"/>
      <c r="B134" s="273"/>
      <c r="C134" s="277" t="s">
        <v>220</v>
      </c>
      <c r="D134" s="1307" t="s">
        <v>221</v>
      </c>
      <c r="E134" s="1308"/>
      <c r="F134" s="275"/>
      <c r="G134" s="217"/>
      <c r="H134" s="332"/>
      <c r="I134" s="332"/>
      <c r="J134" s="332">
        <v>2000</v>
      </c>
      <c r="K134" s="332"/>
      <c r="L134" s="332">
        <v>2000</v>
      </c>
      <c r="M134" s="169"/>
      <c r="N134" s="61"/>
    </row>
    <row r="135" spans="1:14" ht="13.5" customHeight="1">
      <c r="A135" s="59"/>
      <c r="B135" s="273"/>
      <c r="C135" s="277" t="s">
        <v>222</v>
      </c>
      <c r="D135" s="1307" t="s">
        <v>223</v>
      </c>
      <c r="E135" s="1308"/>
      <c r="F135" s="275"/>
      <c r="G135" s="217"/>
      <c r="H135" s="332"/>
      <c r="I135" s="332"/>
      <c r="J135" s="332"/>
      <c r="K135" s="332"/>
      <c r="L135" s="332"/>
      <c r="M135" s="169"/>
      <c r="N135" s="61"/>
    </row>
    <row r="136" spans="1:14" ht="13.5" customHeight="1">
      <c r="A136" s="59"/>
      <c r="B136" s="273"/>
      <c r="C136" s="277" t="s">
        <v>224</v>
      </c>
      <c r="D136" s="1318" t="s">
        <v>225</v>
      </c>
      <c r="E136" s="1319"/>
      <c r="F136" s="289"/>
      <c r="G136" s="217"/>
      <c r="H136" s="332"/>
      <c r="I136" s="332"/>
      <c r="J136" s="332"/>
      <c r="K136" s="332"/>
      <c r="L136" s="332"/>
      <c r="M136" s="169"/>
      <c r="N136" s="61"/>
    </row>
    <row r="137" spans="1:14" ht="13.5" customHeight="1">
      <c r="A137" s="59"/>
      <c r="B137" s="273"/>
      <c r="C137" s="277" t="s">
        <v>226</v>
      </c>
      <c r="D137" s="1320" t="s">
        <v>354</v>
      </c>
      <c r="E137" s="1320"/>
      <c r="F137" s="289"/>
      <c r="G137" s="217"/>
      <c r="H137" s="471"/>
      <c r="I137" s="471"/>
      <c r="J137" s="471"/>
      <c r="K137" s="471"/>
      <c r="L137" s="471"/>
      <c r="M137" s="169"/>
      <c r="N137" s="61"/>
    </row>
    <row r="138" spans="1:14" s="286" customFormat="1" ht="13.5" customHeight="1">
      <c r="A138" s="291"/>
      <c r="B138" s="273"/>
      <c r="C138" s="274" t="s">
        <v>69</v>
      </c>
      <c r="D138" s="1321" t="s">
        <v>228</v>
      </c>
      <c r="E138" s="1322"/>
      <c r="F138" s="287"/>
      <c r="G138" s="292">
        <f>SUM(G139:G144)</f>
        <v>0</v>
      </c>
      <c r="H138" s="473">
        <f>SUM(H139:H144)</f>
        <v>0</v>
      </c>
      <c r="I138" s="473"/>
      <c r="J138" s="473">
        <f>SUM(J139:J144)</f>
        <v>0</v>
      </c>
      <c r="K138" s="473"/>
      <c r="L138" s="473">
        <f>SUM(L139:L144)</f>
        <v>0</v>
      </c>
      <c r="M138" s="294"/>
      <c r="N138" s="295"/>
    </row>
    <row r="139" spans="1:14" ht="13.5" customHeight="1">
      <c r="A139" s="59"/>
      <c r="B139" s="273"/>
      <c r="C139" s="277" t="s">
        <v>152</v>
      </c>
      <c r="D139" s="1307" t="s">
        <v>229</v>
      </c>
      <c r="E139" s="1308"/>
      <c r="F139" s="275"/>
      <c r="G139" s="296"/>
      <c r="H139" s="475"/>
      <c r="I139" s="475"/>
      <c r="J139" s="475"/>
      <c r="K139" s="475"/>
      <c r="L139" s="475"/>
      <c r="M139" s="169"/>
      <c r="N139" s="61"/>
    </row>
    <row r="140" spans="1:14" ht="13.5" customHeight="1">
      <c r="A140" s="59"/>
      <c r="B140" s="273"/>
      <c r="C140" s="277" t="s">
        <v>230</v>
      </c>
      <c r="D140" s="1307" t="s">
        <v>231</v>
      </c>
      <c r="E140" s="1308"/>
      <c r="F140" s="275"/>
      <c r="G140" s="217"/>
      <c r="H140" s="476"/>
      <c r="I140" s="476"/>
      <c r="J140" s="476"/>
      <c r="K140" s="476"/>
      <c r="L140" s="476"/>
      <c r="M140" s="169"/>
      <c r="N140" s="61"/>
    </row>
    <row r="141" spans="1:14" ht="13.5" customHeight="1">
      <c r="A141" s="59"/>
      <c r="B141" s="273"/>
      <c r="C141" s="277" t="s">
        <v>232</v>
      </c>
      <c r="D141" s="278" t="s">
        <v>233</v>
      </c>
      <c r="E141" s="279"/>
      <c r="F141" s="275"/>
      <c r="G141" s="217"/>
      <c r="H141" s="465"/>
      <c r="I141" s="465"/>
      <c r="J141" s="465"/>
      <c r="K141" s="465"/>
      <c r="L141" s="465"/>
      <c r="M141" s="169"/>
      <c r="N141" s="61"/>
    </row>
    <row r="142" spans="1:14" ht="13.5" customHeight="1">
      <c r="A142" s="59"/>
      <c r="B142" s="273"/>
      <c r="C142" s="277" t="s">
        <v>234</v>
      </c>
      <c r="D142" s="278" t="s">
        <v>235</v>
      </c>
      <c r="E142" s="279"/>
      <c r="F142" s="275"/>
      <c r="G142" s="217"/>
      <c r="H142" s="332"/>
      <c r="I142" s="332"/>
      <c r="J142" s="332"/>
      <c r="K142" s="332"/>
      <c r="L142" s="332"/>
      <c r="M142" s="169"/>
      <c r="N142" s="61"/>
    </row>
    <row r="143" spans="1:14" ht="13.5" customHeight="1">
      <c r="A143" s="59"/>
      <c r="B143" s="273"/>
      <c r="C143" s="285" t="s">
        <v>236</v>
      </c>
      <c r="D143" s="1304" t="s">
        <v>154</v>
      </c>
      <c r="E143" s="1304"/>
      <c r="F143" s="298"/>
      <c r="G143" s="299"/>
      <c r="H143" s="478"/>
      <c r="I143" s="478"/>
      <c r="J143" s="478"/>
      <c r="K143" s="478"/>
      <c r="L143" s="478"/>
      <c r="M143" s="60"/>
      <c r="N143" s="61"/>
    </row>
    <row r="144" spans="1:14" ht="13.5" customHeight="1">
      <c r="A144" s="59"/>
      <c r="B144" s="273"/>
      <c r="C144" s="234" t="s">
        <v>237</v>
      </c>
      <c r="D144" s="9" t="s">
        <v>238</v>
      </c>
      <c r="E144" s="300"/>
      <c r="F144" s="298"/>
      <c r="G144" s="299"/>
      <c r="H144" s="480"/>
      <c r="I144" s="480"/>
      <c r="J144" s="480"/>
      <c r="K144" s="480"/>
      <c r="L144" s="480"/>
      <c r="M144" s="60"/>
      <c r="N144" s="61"/>
    </row>
    <row r="145" spans="1:14" s="286" customFormat="1" ht="13.5" customHeight="1">
      <c r="A145" s="291"/>
      <c r="B145" s="302"/>
      <c r="C145" s="303" t="s">
        <v>70</v>
      </c>
      <c r="D145" s="304" t="s">
        <v>262</v>
      </c>
      <c r="E145" s="305"/>
      <c r="F145" s="287"/>
      <c r="G145" s="288">
        <f>SUM(G146:G148)</f>
        <v>0</v>
      </c>
      <c r="H145" s="481">
        <f>SUM(H146:H148)</f>
        <v>0</v>
      </c>
      <c r="I145" s="481"/>
      <c r="J145" s="481">
        <f>SUM(J146:J148)</f>
        <v>0</v>
      </c>
      <c r="K145" s="481"/>
      <c r="L145" s="481">
        <f>SUM(L146:L148)</f>
        <v>0</v>
      </c>
      <c r="M145" s="306"/>
      <c r="N145" s="295"/>
    </row>
    <row r="146" spans="1:14" ht="13.5" customHeight="1">
      <c r="A146" s="59"/>
      <c r="B146" s="302"/>
      <c r="C146" s="307" t="s">
        <v>239</v>
      </c>
      <c r="D146" s="308" t="s">
        <v>240</v>
      </c>
      <c r="E146" s="309"/>
      <c r="F146" s="275"/>
      <c r="G146" s="217"/>
      <c r="H146" s="465"/>
      <c r="I146" s="465"/>
      <c r="J146" s="465"/>
      <c r="K146" s="465"/>
      <c r="L146" s="465"/>
      <c r="M146" s="60"/>
      <c r="N146" s="61"/>
    </row>
    <row r="147" spans="1:14" ht="13.5" customHeight="1">
      <c r="A147" s="59"/>
      <c r="B147" s="302"/>
      <c r="C147" s="307" t="s">
        <v>241</v>
      </c>
      <c r="D147" s="308" t="s">
        <v>242</v>
      </c>
      <c r="E147" s="309"/>
      <c r="F147" s="275"/>
      <c r="G147" s="217"/>
      <c r="H147" s="465"/>
      <c r="I147" s="465"/>
      <c r="J147" s="465"/>
      <c r="K147" s="465"/>
      <c r="L147" s="465"/>
      <c r="M147" s="60"/>
      <c r="N147" s="61"/>
    </row>
    <row r="148" spans="1:14" ht="13.5" customHeight="1" thickBot="1">
      <c r="A148" s="59"/>
      <c r="B148" s="310"/>
      <c r="C148" s="311" t="s">
        <v>243</v>
      </c>
      <c r="D148" s="312" t="s">
        <v>244</v>
      </c>
      <c r="E148" s="300"/>
      <c r="F148" s="313"/>
      <c r="G148" s="211"/>
      <c r="H148" s="530"/>
      <c r="I148" s="530"/>
      <c r="J148" s="530"/>
      <c r="K148" s="530"/>
      <c r="L148" s="530"/>
      <c r="M148" s="60"/>
      <c r="N148" s="61"/>
    </row>
    <row r="149" spans="1:14" ht="12" thickBot="1">
      <c r="A149" s="59"/>
      <c r="B149" s="179">
        <v>33</v>
      </c>
      <c r="C149" s="315" t="s">
        <v>57</v>
      </c>
      <c r="D149" s="316" t="s">
        <v>58</v>
      </c>
      <c r="E149" s="223"/>
      <c r="F149" s="224"/>
      <c r="G149" s="205">
        <f>SUM(G150:G155)</f>
        <v>0</v>
      </c>
      <c r="H149" s="484">
        <f>H150+H151+H152+H153+H154+H155</f>
        <v>1000</v>
      </c>
      <c r="I149" s="484"/>
      <c r="J149" s="484">
        <v>1500</v>
      </c>
      <c r="K149" s="484"/>
      <c r="L149" s="484">
        <v>1500</v>
      </c>
      <c r="M149" s="60"/>
      <c r="N149" s="61"/>
    </row>
    <row r="150" spans="1:14" s="326" customFormat="1" ht="11.25">
      <c r="A150" s="62"/>
      <c r="B150" s="318">
        <v>34</v>
      </c>
      <c r="C150" s="319" t="s">
        <v>92</v>
      </c>
      <c r="D150" s="320" t="s">
        <v>122</v>
      </c>
      <c r="E150" s="321"/>
      <c r="F150" s="322"/>
      <c r="G150" s="323"/>
      <c r="H150" s="272">
        <v>600</v>
      </c>
      <c r="I150" s="272"/>
      <c r="J150" s="272">
        <v>300</v>
      </c>
      <c r="K150" s="272"/>
      <c r="L150" s="272">
        <v>300</v>
      </c>
      <c r="M150" s="324"/>
      <c r="N150" s="325"/>
    </row>
    <row r="151" spans="1:14" s="326" customFormat="1" ht="11.25">
      <c r="A151" s="62"/>
      <c r="B151" s="327">
        <v>35</v>
      </c>
      <c r="C151" s="328" t="s">
        <v>93</v>
      </c>
      <c r="D151" s="329" t="s">
        <v>97</v>
      </c>
      <c r="E151" s="330"/>
      <c r="F151" s="331"/>
      <c r="G151" s="332"/>
      <c r="H151" s="280"/>
      <c r="I151" s="280"/>
      <c r="J151" s="280">
        <v>400</v>
      </c>
      <c r="K151" s="280"/>
      <c r="L151" s="280">
        <v>400</v>
      </c>
      <c r="M151" s="324"/>
      <c r="N151" s="325"/>
    </row>
    <row r="152" spans="1:14" s="326" customFormat="1" ht="11.25">
      <c r="A152" s="62"/>
      <c r="B152" s="327">
        <v>36</v>
      </c>
      <c r="C152" s="328" t="s">
        <v>94</v>
      </c>
      <c r="D152" s="329" t="s">
        <v>98</v>
      </c>
      <c r="E152" s="330"/>
      <c r="F152" s="331"/>
      <c r="G152" s="332"/>
      <c r="H152" s="280">
        <v>200</v>
      </c>
      <c r="I152" s="280"/>
      <c r="J152" s="280">
        <v>300</v>
      </c>
      <c r="K152" s="280"/>
      <c r="L152" s="280">
        <v>300</v>
      </c>
      <c r="M152" s="324"/>
      <c r="N152" s="325"/>
    </row>
    <row r="153" spans="1:14" s="326" customFormat="1" ht="11.25">
      <c r="A153" s="62"/>
      <c r="B153" s="327">
        <v>37</v>
      </c>
      <c r="C153" s="328" t="s">
        <v>95</v>
      </c>
      <c r="D153" s="329" t="s">
        <v>96</v>
      </c>
      <c r="E153" s="330"/>
      <c r="F153" s="331"/>
      <c r="G153" s="332"/>
      <c r="H153" s="280"/>
      <c r="I153" s="280"/>
      <c r="J153" s="280"/>
      <c r="K153" s="280"/>
      <c r="L153" s="280"/>
      <c r="M153" s="324"/>
      <c r="N153" s="325"/>
    </row>
    <row r="154" spans="1:14" s="326" customFormat="1" ht="11.25">
      <c r="A154" s="62"/>
      <c r="B154" s="327"/>
      <c r="C154" s="333" t="s">
        <v>160</v>
      </c>
      <c r="D154" s="329" t="s">
        <v>161</v>
      </c>
      <c r="E154" s="330"/>
      <c r="F154" s="331"/>
      <c r="G154" s="332"/>
      <c r="H154" s="280">
        <v>200</v>
      </c>
      <c r="I154" s="280"/>
      <c r="J154" s="280">
        <v>400</v>
      </c>
      <c r="K154" s="280"/>
      <c r="L154" s="280">
        <v>400</v>
      </c>
      <c r="M154" s="324"/>
      <c r="N154" s="325"/>
    </row>
    <row r="155" spans="1:14" s="326" customFormat="1" ht="11.25">
      <c r="A155" s="62"/>
      <c r="B155" s="327"/>
      <c r="C155" s="333" t="s">
        <v>162</v>
      </c>
      <c r="D155" s="329" t="s">
        <v>163</v>
      </c>
      <c r="E155" s="330"/>
      <c r="F155" s="331"/>
      <c r="G155" s="332"/>
      <c r="H155" s="332"/>
      <c r="I155" s="332"/>
      <c r="J155" s="569">
        <v>100</v>
      </c>
      <c r="K155" s="569"/>
      <c r="L155" s="569">
        <v>100</v>
      </c>
      <c r="M155" s="324"/>
      <c r="N155" s="325"/>
    </row>
    <row r="156" spans="1:14" ht="11.25">
      <c r="A156" s="59"/>
      <c r="B156" s="334"/>
      <c r="C156" s="335"/>
      <c r="D156" s="336"/>
      <c r="E156" s="337"/>
      <c r="F156" s="338"/>
      <c r="G156" s="339"/>
      <c r="H156" s="485"/>
      <c r="I156" s="485"/>
      <c r="J156" s="485"/>
      <c r="K156" s="485"/>
      <c r="L156" s="485"/>
      <c r="M156" s="60"/>
      <c r="N156" s="61"/>
    </row>
    <row r="157" spans="1:13" ht="11.25">
      <c r="A157" s="11"/>
      <c r="B157" s="341">
        <v>38</v>
      </c>
      <c r="C157" s="342" t="s">
        <v>59</v>
      </c>
      <c r="D157" s="343" t="s">
        <v>60</v>
      </c>
      <c r="E157" s="344"/>
      <c r="F157" s="345"/>
      <c r="G157" s="346">
        <f>SUM(G158:G170)</f>
        <v>0</v>
      </c>
      <c r="H157" s="487">
        <f>SUM(H158:H170)</f>
        <v>0</v>
      </c>
      <c r="I157" s="487"/>
      <c r="J157" s="487">
        <f>SUM(J158:J170)</f>
        <v>0</v>
      </c>
      <c r="K157" s="487"/>
      <c r="L157" s="487">
        <f>SUM(L158:L170)</f>
        <v>0</v>
      </c>
      <c r="M157" s="12"/>
    </row>
    <row r="158" spans="1:13" ht="11.25">
      <c r="A158" s="11"/>
      <c r="B158" s="348">
        <v>39</v>
      </c>
      <c r="C158" s="349" t="s">
        <v>73</v>
      </c>
      <c r="D158" s="350" t="s">
        <v>71</v>
      </c>
      <c r="E158" s="351"/>
      <c r="F158" s="352"/>
      <c r="G158" s="353"/>
      <c r="H158" s="489"/>
      <c r="I158" s="489"/>
      <c r="J158" s="489"/>
      <c r="K158" s="489"/>
      <c r="L158" s="489"/>
      <c r="M158" s="12"/>
    </row>
    <row r="159" spans="1:13" ht="11.25">
      <c r="A159" s="11"/>
      <c r="B159" s="348">
        <v>40</v>
      </c>
      <c r="C159" s="349" t="s">
        <v>74</v>
      </c>
      <c r="D159" s="350" t="s">
        <v>72</v>
      </c>
      <c r="E159" s="351"/>
      <c r="F159" s="352"/>
      <c r="G159" s="353"/>
      <c r="H159" s="353"/>
      <c r="I159" s="353"/>
      <c r="J159" s="353"/>
      <c r="K159" s="353"/>
      <c r="L159" s="353"/>
      <c r="M159" s="12"/>
    </row>
    <row r="160" spans="1:13" ht="11.25">
      <c r="A160" s="11"/>
      <c r="B160" s="348">
        <v>41</v>
      </c>
      <c r="C160" s="349" t="s">
        <v>75</v>
      </c>
      <c r="D160" s="350" t="s">
        <v>77</v>
      </c>
      <c r="E160" s="351"/>
      <c r="F160" s="352"/>
      <c r="G160" s="353"/>
      <c r="H160" s="353"/>
      <c r="I160" s="353"/>
      <c r="J160" s="353"/>
      <c r="K160" s="353"/>
      <c r="L160" s="353"/>
      <c r="M160" s="12"/>
    </row>
    <row r="161" spans="1:13" ht="11.25">
      <c r="A161" s="11"/>
      <c r="B161" s="348">
        <v>42</v>
      </c>
      <c r="C161" s="349" t="s">
        <v>76</v>
      </c>
      <c r="D161" s="350" t="s">
        <v>78</v>
      </c>
      <c r="E161" s="351"/>
      <c r="F161" s="352"/>
      <c r="G161" s="353"/>
      <c r="H161" s="353"/>
      <c r="I161" s="353"/>
      <c r="J161" s="353"/>
      <c r="K161" s="353"/>
      <c r="L161" s="353"/>
      <c r="M161" s="12"/>
    </row>
    <row r="162" spans="1:13" ht="11.25">
      <c r="A162" s="11"/>
      <c r="B162" s="348">
        <v>43</v>
      </c>
      <c r="C162" s="349" t="s">
        <v>245</v>
      </c>
      <c r="D162" s="1282" t="s">
        <v>246</v>
      </c>
      <c r="E162" s="1283"/>
      <c r="F162" s="352"/>
      <c r="G162" s="353"/>
      <c r="H162" s="353"/>
      <c r="I162" s="353"/>
      <c r="J162" s="353"/>
      <c r="K162" s="353"/>
      <c r="L162" s="353"/>
      <c r="M162" s="12"/>
    </row>
    <row r="163" spans="1:13" ht="11.25">
      <c r="A163" s="11"/>
      <c r="B163" s="348">
        <v>44</v>
      </c>
      <c r="C163" s="349" t="s">
        <v>247</v>
      </c>
      <c r="D163" s="1282" t="s">
        <v>248</v>
      </c>
      <c r="E163" s="1283"/>
      <c r="F163" s="352"/>
      <c r="G163" s="353"/>
      <c r="H163" s="353"/>
      <c r="I163" s="353"/>
      <c r="J163" s="353"/>
      <c r="K163" s="353"/>
      <c r="L163" s="353"/>
      <c r="M163" s="12"/>
    </row>
    <row r="164" spans="1:13" ht="11.25">
      <c r="A164" s="11"/>
      <c r="B164" s="348">
        <v>45</v>
      </c>
      <c r="C164" s="349" t="s">
        <v>249</v>
      </c>
      <c r="D164" s="1282" t="s">
        <v>250</v>
      </c>
      <c r="E164" s="1283"/>
      <c r="F164" s="352"/>
      <c r="G164" s="353"/>
      <c r="H164" s="353"/>
      <c r="I164" s="353"/>
      <c r="J164" s="353"/>
      <c r="K164" s="353"/>
      <c r="L164" s="353"/>
      <c r="M164" s="12"/>
    </row>
    <row r="165" spans="1:13" ht="11.25">
      <c r="A165" s="11"/>
      <c r="B165" s="348">
        <v>46</v>
      </c>
      <c r="C165" s="349" t="s">
        <v>251</v>
      </c>
      <c r="D165" s="1282" t="s">
        <v>252</v>
      </c>
      <c r="E165" s="1283"/>
      <c r="F165" s="352"/>
      <c r="G165" s="353"/>
      <c r="H165" s="353"/>
      <c r="I165" s="353"/>
      <c r="J165" s="353"/>
      <c r="K165" s="353"/>
      <c r="L165" s="353"/>
      <c r="M165" s="12"/>
    </row>
    <row r="166" spans="1:13" ht="11.25">
      <c r="A166" s="11"/>
      <c r="B166" s="348">
        <v>47</v>
      </c>
      <c r="C166" s="349" t="s">
        <v>253</v>
      </c>
      <c r="D166" s="1282" t="s">
        <v>254</v>
      </c>
      <c r="E166" s="1283"/>
      <c r="F166" s="352"/>
      <c r="G166" s="353"/>
      <c r="H166" s="353"/>
      <c r="I166" s="353"/>
      <c r="J166" s="353"/>
      <c r="K166" s="353"/>
      <c r="L166" s="353"/>
      <c r="M166" s="12"/>
    </row>
    <row r="167" spans="1:13" ht="11.25">
      <c r="A167" s="11"/>
      <c r="B167" s="348">
        <v>48</v>
      </c>
      <c r="C167" s="349" t="s">
        <v>255</v>
      </c>
      <c r="D167" s="1282" t="s">
        <v>256</v>
      </c>
      <c r="E167" s="1283"/>
      <c r="F167" s="352"/>
      <c r="G167" s="353"/>
      <c r="H167" s="353"/>
      <c r="I167" s="353"/>
      <c r="J167" s="353"/>
      <c r="K167" s="353"/>
      <c r="L167" s="353"/>
      <c r="M167" s="12"/>
    </row>
    <row r="168" spans="1:13" ht="11.25">
      <c r="A168" s="11"/>
      <c r="B168" s="348">
        <v>49</v>
      </c>
      <c r="C168" s="349" t="s">
        <v>257</v>
      </c>
      <c r="D168" s="1282" t="s">
        <v>258</v>
      </c>
      <c r="E168" s="1283"/>
      <c r="F168" s="352"/>
      <c r="G168" s="353"/>
      <c r="H168" s="353"/>
      <c r="I168" s="353"/>
      <c r="J168" s="353"/>
      <c r="K168" s="353"/>
      <c r="L168" s="353"/>
      <c r="M168" s="12"/>
    </row>
    <row r="169" spans="1:13" ht="11.25">
      <c r="A169" s="11"/>
      <c r="B169" s="348">
        <v>50</v>
      </c>
      <c r="C169" s="349" t="s">
        <v>259</v>
      </c>
      <c r="D169" s="1282" t="s">
        <v>260</v>
      </c>
      <c r="E169" s="1283"/>
      <c r="F169" s="352"/>
      <c r="G169" s="353"/>
      <c r="H169" s="353"/>
      <c r="I169" s="353"/>
      <c r="J169" s="353"/>
      <c r="K169" s="353"/>
      <c r="L169" s="353"/>
      <c r="M169" s="12"/>
    </row>
    <row r="170" spans="1:13" ht="11.25">
      <c r="A170" s="11"/>
      <c r="B170" s="356">
        <v>51</v>
      </c>
      <c r="C170" s="349" t="s">
        <v>263</v>
      </c>
      <c r="D170" s="1286" t="s">
        <v>261</v>
      </c>
      <c r="E170" s="1287"/>
      <c r="F170" s="352"/>
      <c r="G170" s="353"/>
      <c r="H170" s="353"/>
      <c r="I170" s="353"/>
      <c r="J170" s="353"/>
      <c r="K170" s="353"/>
      <c r="L170" s="353"/>
      <c r="M170" s="12"/>
    </row>
    <row r="171" spans="1:13" ht="11.25">
      <c r="A171" s="11"/>
      <c r="B171" s="357"/>
      <c r="C171" s="358"/>
      <c r="D171" s="359"/>
      <c r="E171" s="360"/>
      <c r="F171" s="361"/>
      <c r="G171" s="362"/>
      <c r="H171" s="362"/>
      <c r="I171" s="362"/>
      <c r="J171" s="362"/>
      <c r="K171" s="362"/>
      <c r="L171" s="362"/>
      <c r="M171" s="12"/>
    </row>
    <row r="172" spans="1:14" ht="13.5" customHeight="1">
      <c r="A172" s="59"/>
      <c r="B172" s="364">
        <v>52</v>
      </c>
      <c r="C172" s="365" t="s">
        <v>61</v>
      </c>
      <c r="D172" s="1284" t="s">
        <v>88</v>
      </c>
      <c r="E172" s="1285"/>
      <c r="F172" s="366"/>
      <c r="G172" s="288">
        <f>SUM(G173:G193)</f>
        <v>0</v>
      </c>
      <c r="H172" s="288"/>
      <c r="I172" s="288"/>
      <c r="J172" s="288">
        <v>3000</v>
      </c>
      <c r="K172" s="288"/>
      <c r="L172" s="288">
        <v>3000</v>
      </c>
      <c r="M172" s="60"/>
      <c r="N172" s="61"/>
    </row>
    <row r="173" spans="1:14" s="326" customFormat="1" ht="13.5" customHeight="1">
      <c r="A173" s="62"/>
      <c r="B173" s="368">
        <v>53</v>
      </c>
      <c r="C173" s="328" t="s">
        <v>61</v>
      </c>
      <c r="D173" s="1273" t="s">
        <v>112</v>
      </c>
      <c r="E173" s="1249"/>
      <c r="F173" s="370"/>
      <c r="G173" s="371"/>
      <c r="H173" s="332"/>
      <c r="I173" s="332"/>
      <c r="J173" s="332"/>
      <c r="K173" s="332"/>
      <c r="L173" s="332"/>
      <c r="M173" s="324"/>
      <c r="N173" s="325"/>
    </row>
    <row r="174" spans="1:14" s="326" customFormat="1" ht="13.5" customHeight="1">
      <c r="A174" s="62"/>
      <c r="B174" s="368">
        <v>54</v>
      </c>
      <c r="C174" s="328" t="s">
        <v>99</v>
      </c>
      <c r="D174" s="1273" t="s">
        <v>113</v>
      </c>
      <c r="E174" s="1249"/>
      <c r="F174" s="370"/>
      <c r="G174" s="371"/>
      <c r="H174" s="332"/>
      <c r="I174" s="332"/>
      <c r="J174" s="332"/>
      <c r="K174" s="332"/>
      <c r="L174" s="332"/>
      <c r="M174" s="324"/>
      <c r="N174" s="325"/>
    </row>
    <row r="175" spans="1:14" s="326" customFormat="1" ht="13.5" customHeight="1">
      <c r="A175" s="62"/>
      <c r="B175" s="368">
        <v>55</v>
      </c>
      <c r="C175" s="328" t="s">
        <v>100</v>
      </c>
      <c r="D175" s="1273" t="s">
        <v>302</v>
      </c>
      <c r="E175" s="1249"/>
      <c r="F175" s="370"/>
      <c r="G175" s="371"/>
      <c r="H175" s="332"/>
      <c r="I175" s="332"/>
      <c r="J175" s="332"/>
      <c r="K175" s="332"/>
      <c r="L175" s="332"/>
      <c r="M175" s="324"/>
      <c r="N175" s="325"/>
    </row>
    <row r="176" spans="1:14" s="326" customFormat="1" ht="13.5" customHeight="1">
      <c r="A176" s="62"/>
      <c r="B176" s="368">
        <v>56</v>
      </c>
      <c r="C176" s="328" t="s">
        <v>121</v>
      </c>
      <c r="D176" s="1249" t="s">
        <v>264</v>
      </c>
      <c r="E176" s="1250"/>
      <c r="F176" s="370"/>
      <c r="G176" s="371"/>
      <c r="H176" s="371"/>
      <c r="I176" s="371"/>
      <c r="J176" s="371"/>
      <c r="K176" s="371"/>
      <c r="L176" s="371"/>
      <c r="M176" s="324"/>
      <c r="N176" s="325"/>
    </row>
    <row r="177" spans="1:14" s="326" customFormat="1" ht="13.5" customHeight="1">
      <c r="A177" s="62"/>
      <c r="B177" s="368">
        <v>57</v>
      </c>
      <c r="C177" s="328" t="s">
        <v>265</v>
      </c>
      <c r="D177" s="369" t="s">
        <v>266</v>
      </c>
      <c r="E177" s="373"/>
      <c r="F177" s="370"/>
      <c r="G177" s="371"/>
      <c r="H177" s="332"/>
      <c r="I177" s="332"/>
      <c r="J177" s="332"/>
      <c r="K177" s="332"/>
      <c r="L177" s="332"/>
      <c r="M177" s="324"/>
      <c r="N177" s="325"/>
    </row>
    <row r="178" spans="1:14" s="326" customFormat="1" ht="13.5" customHeight="1">
      <c r="A178" s="62"/>
      <c r="B178" s="368">
        <v>58</v>
      </c>
      <c r="C178" s="328" t="s">
        <v>267</v>
      </c>
      <c r="D178" s="369" t="s">
        <v>268</v>
      </c>
      <c r="E178" s="373"/>
      <c r="F178" s="370"/>
      <c r="G178" s="371"/>
      <c r="H178" s="332"/>
      <c r="I178" s="332"/>
      <c r="J178" s="332"/>
      <c r="K178" s="332"/>
      <c r="L178" s="332"/>
      <c r="M178" s="324"/>
      <c r="N178" s="325"/>
    </row>
    <row r="179" spans="1:14" s="1136" customFormat="1" ht="13.5" customHeight="1">
      <c r="A179" s="1128"/>
      <c r="B179" s="594">
        <v>59</v>
      </c>
      <c r="C179" s="595" t="s">
        <v>102</v>
      </c>
      <c r="D179" s="1484" t="s">
        <v>269</v>
      </c>
      <c r="E179" s="1485"/>
      <c r="F179" s="596"/>
      <c r="G179" s="597"/>
      <c r="H179" s="1144"/>
      <c r="I179" s="1144"/>
      <c r="J179" s="1144">
        <v>3000</v>
      </c>
      <c r="K179" s="1144"/>
      <c r="L179" s="1144">
        <v>3000</v>
      </c>
      <c r="M179" s="1182"/>
      <c r="N179" s="1135"/>
    </row>
    <row r="180" spans="1:14" s="326" customFormat="1" ht="13.5" customHeight="1">
      <c r="A180" s="62"/>
      <c r="B180" s="368">
        <v>60</v>
      </c>
      <c r="C180" s="328" t="s">
        <v>101</v>
      </c>
      <c r="D180" s="1249" t="s">
        <v>115</v>
      </c>
      <c r="E180" s="1250"/>
      <c r="F180" s="370"/>
      <c r="G180" s="371"/>
      <c r="H180" s="332"/>
      <c r="I180" s="332"/>
      <c r="J180" s="332"/>
      <c r="K180" s="332"/>
      <c r="L180" s="332"/>
      <c r="M180" s="324"/>
      <c r="N180" s="325"/>
    </row>
    <row r="181" spans="1:14" s="326" customFormat="1" ht="13.5" customHeight="1">
      <c r="A181" s="62"/>
      <c r="B181" s="368">
        <v>61</v>
      </c>
      <c r="C181" s="328" t="s">
        <v>103</v>
      </c>
      <c r="D181" s="1249" t="s">
        <v>116</v>
      </c>
      <c r="E181" s="1250"/>
      <c r="F181" s="370"/>
      <c r="G181" s="371"/>
      <c r="H181" s="332"/>
      <c r="I181" s="332"/>
      <c r="J181" s="332"/>
      <c r="K181" s="332"/>
      <c r="L181" s="332"/>
      <c r="M181" s="324"/>
      <c r="N181" s="325"/>
    </row>
    <row r="182" spans="1:14" s="326" customFormat="1" ht="13.5" customHeight="1">
      <c r="A182" s="62"/>
      <c r="B182" s="368">
        <v>62</v>
      </c>
      <c r="C182" s="328" t="s">
        <v>104</v>
      </c>
      <c r="D182" s="1249" t="s">
        <v>117</v>
      </c>
      <c r="E182" s="1250"/>
      <c r="F182" s="370"/>
      <c r="G182" s="371"/>
      <c r="H182" s="332"/>
      <c r="I182" s="332"/>
      <c r="J182" s="332"/>
      <c r="K182" s="332"/>
      <c r="L182" s="332"/>
      <c r="M182" s="324"/>
      <c r="N182" s="325"/>
    </row>
    <row r="183" spans="1:14" s="326" customFormat="1" ht="13.5" customHeight="1">
      <c r="A183" s="62"/>
      <c r="B183" s="368">
        <v>63</v>
      </c>
      <c r="C183" s="328" t="s">
        <v>105</v>
      </c>
      <c r="D183" s="1249" t="s">
        <v>355</v>
      </c>
      <c r="E183" s="1250"/>
      <c r="F183" s="370"/>
      <c r="G183" s="371"/>
      <c r="H183" s="332"/>
      <c r="I183" s="332"/>
      <c r="J183" s="332"/>
      <c r="K183" s="332"/>
      <c r="L183" s="332"/>
      <c r="M183" s="324"/>
      <c r="N183" s="325"/>
    </row>
    <row r="184" spans="1:14" s="326" customFormat="1" ht="13.5" customHeight="1">
      <c r="A184" s="62"/>
      <c r="B184" s="368">
        <v>64</v>
      </c>
      <c r="C184" s="328" t="s">
        <v>270</v>
      </c>
      <c r="D184" s="1249" t="s">
        <v>271</v>
      </c>
      <c r="E184" s="1270"/>
      <c r="F184" s="370"/>
      <c r="G184" s="371"/>
      <c r="H184" s="332"/>
      <c r="I184" s="332"/>
      <c r="J184" s="332"/>
      <c r="K184" s="332"/>
      <c r="L184" s="332"/>
      <c r="M184" s="324"/>
      <c r="N184" s="325"/>
    </row>
    <row r="185" spans="1:14" s="326" customFormat="1" ht="13.5" customHeight="1">
      <c r="A185" s="62"/>
      <c r="B185" s="368">
        <v>65</v>
      </c>
      <c r="C185" s="328" t="s">
        <v>272</v>
      </c>
      <c r="D185" s="1249" t="s">
        <v>356</v>
      </c>
      <c r="E185" s="1250"/>
      <c r="F185" s="370"/>
      <c r="G185" s="371"/>
      <c r="H185" s="371"/>
      <c r="I185" s="371"/>
      <c r="J185" s="371"/>
      <c r="K185" s="371"/>
      <c r="L185" s="371"/>
      <c r="M185" s="324"/>
      <c r="N185" s="325"/>
    </row>
    <row r="186" spans="1:14" s="326" customFormat="1" ht="13.5" customHeight="1">
      <c r="A186" s="62"/>
      <c r="B186" s="368">
        <v>66</v>
      </c>
      <c r="C186" s="328" t="s">
        <v>106</v>
      </c>
      <c r="D186" s="1249" t="s">
        <v>119</v>
      </c>
      <c r="E186" s="1250"/>
      <c r="F186" s="370"/>
      <c r="G186" s="371"/>
      <c r="H186" s="371"/>
      <c r="I186" s="371"/>
      <c r="J186" s="371"/>
      <c r="K186" s="371"/>
      <c r="L186" s="371"/>
      <c r="M186" s="324"/>
      <c r="N186" s="325"/>
    </row>
    <row r="187" spans="1:14" s="326" customFormat="1" ht="13.5" customHeight="1">
      <c r="A187" s="62"/>
      <c r="B187" s="368">
        <v>67</v>
      </c>
      <c r="C187" s="328" t="s">
        <v>107</v>
      </c>
      <c r="D187" s="1249" t="s">
        <v>274</v>
      </c>
      <c r="E187" s="1250"/>
      <c r="F187" s="370"/>
      <c r="G187" s="371"/>
      <c r="H187" s="332"/>
      <c r="I187" s="332"/>
      <c r="J187" s="332"/>
      <c r="K187" s="332"/>
      <c r="L187" s="332"/>
      <c r="M187" s="324"/>
      <c r="N187" s="325"/>
    </row>
    <row r="188" spans="1:14" s="326" customFormat="1" ht="13.5" customHeight="1">
      <c r="A188" s="62"/>
      <c r="B188" s="374">
        <v>68</v>
      </c>
      <c r="C188" s="328" t="s">
        <v>108</v>
      </c>
      <c r="D188" s="1249" t="s">
        <v>303</v>
      </c>
      <c r="E188" s="1250"/>
      <c r="F188" s="370"/>
      <c r="G188" s="371"/>
      <c r="H188" s="332"/>
      <c r="I188" s="332"/>
      <c r="J188" s="332"/>
      <c r="K188" s="332"/>
      <c r="L188" s="332"/>
      <c r="M188" s="324"/>
      <c r="N188" s="325"/>
    </row>
    <row r="189" spans="1:14" s="326" customFormat="1" ht="13.5" customHeight="1">
      <c r="A189" s="62"/>
      <c r="B189" s="374">
        <v>69</v>
      </c>
      <c r="C189" s="328" t="s">
        <v>105</v>
      </c>
      <c r="D189" s="1249" t="s">
        <v>357</v>
      </c>
      <c r="E189" s="1250"/>
      <c r="F189" s="370"/>
      <c r="G189" s="371"/>
      <c r="H189" s="332"/>
      <c r="I189" s="332"/>
      <c r="J189" s="332"/>
      <c r="K189" s="332"/>
      <c r="L189" s="332"/>
      <c r="M189" s="324"/>
      <c r="N189" s="325"/>
    </row>
    <row r="190" spans="1:14" s="326" customFormat="1" ht="13.5" customHeight="1">
      <c r="A190" s="62"/>
      <c r="B190" s="374">
        <v>70</v>
      </c>
      <c r="C190" s="328" t="s">
        <v>110</v>
      </c>
      <c r="D190" s="1249" t="s">
        <v>276</v>
      </c>
      <c r="E190" s="1270"/>
      <c r="F190" s="370"/>
      <c r="G190" s="371"/>
      <c r="H190" s="371"/>
      <c r="I190" s="371"/>
      <c r="J190" s="371"/>
      <c r="K190" s="371"/>
      <c r="L190" s="371"/>
      <c r="M190" s="324"/>
      <c r="N190" s="325"/>
    </row>
    <row r="191" spans="1:14" s="326" customFormat="1" ht="13.5" customHeight="1">
      <c r="A191" s="62"/>
      <c r="B191" s="374">
        <v>71</v>
      </c>
      <c r="C191" s="328" t="s">
        <v>111</v>
      </c>
      <c r="D191" s="1249" t="s">
        <v>277</v>
      </c>
      <c r="E191" s="1270"/>
      <c r="F191" s="370"/>
      <c r="G191" s="371"/>
      <c r="H191" s="371"/>
      <c r="I191" s="371"/>
      <c r="J191" s="371"/>
      <c r="K191" s="371"/>
      <c r="L191" s="371"/>
      <c r="M191" s="324"/>
      <c r="N191" s="325"/>
    </row>
    <row r="192" spans="1:14" s="326" customFormat="1" ht="13.5" customHeight="1">
      <c r="A192" s="62"/>
      <c r="B192" s="374">
        <v>72</v>
      </c>
      <c r="C192" s="328" t="s">
        <v>278</v>
      </c>
      <c r="D192" s="1249" t="s">
        <v>279</v>
      </c>
      <c r="E192" s="1250"/>
      <c r="F192" s="370"/>
      <c r="G192" s="371"/>
      <c r="H192" s="371"/>
      <c r="I192" s="371"/>
      <c r="J192" s="371"/>
      <c r="K192" s="371"/>
      <c r="L192" s="371"/>
      <c r="M192" s="324"/>
      <c r="N192" s="325"/>
    </row>
    <row r="193" spans="1:14" s="326" customFormat="1" ht="13.5" customHeight="1" thickBot="1">
      <c r="A193" s="62"/>
      <c r="B193" s="374">
        <v>73</v>
      </c>
      <c r="C193" s="328" t="s">
        <v>286</v>
      </c>
      <c r="D193" s="1249" t="s">
        <v>280</v>
      </c>
      <c r="E193" s="1250"/>
      <c r="F193" s="375"/>
      <c r="G193" s="376"/>
      <c r="H193" s="376"/>
      <c r="I193" s="376"/>
      <c r="J193" s="376"/>
      <c r="K193" s="376"/>
      <c r="L193" s="376"/>
      <c r="M193" s="324"/>
      <c r="N193" s="325"/>
    </row>
    <row r="194" spans="1:14" ht="11.25">
      <c r="A194" s="3"/>
      <c r="B194" s="1259" t="s">
        <v>80</v>
      </c>
      <c r="C194" s="1259"/>
      <c r="D194" s="1259"/>
      <c r="E194" s="1259"/>
      <c r="F194" s="1259"/>
      <c r="G194" s="1259"/>
      <c r="H194" s="1259"/>
      <c r="I194" s="1259"/>
      <c r="J194" s="1259"/>
      <c r="K194" s="1259"/>
      <c r="L194" s="1259"/>
      <c r="M194" s="1260"/>
      <c r="N194" s="4"/>
    </row>
    <row r="195" spans="1:14" ht="11.25">
      <c r="A195" s="5"/>
      <c r="B195" s="1259" t="s">
        <v>79</v>
      </c>
      <c r="C195" s="1259"/>
      <c r="D195" s="1259"/>
      <c r="E195" s="1259"/>
      <c r="F195" s="1259"/>
      <c r="G195" s="1259"/>
      <c r="H195" s="1259"/>
      <c r="I195" s="1259"/>
      <c r="J195" s="1259"/>
      <c r="K195" s="1259"/>
      <c r="L195" s="1259"/>
      <c r="M195" s="1261"/>
      <c r="N195" s="4"/>
    </row>
    <row r="196" spans="1:14" ht="11.25">
      <c r="A196" s="5"/>
      <c r="B196" s="1259" t="s">
        <v>62</v>
      </c>
      <c r="C196" s="1259"/>
      <c r="D196" s="1259"/>
      <c r="E196" s="1259"/>
      <c r="F196" s="1259"/>
      <c r="G196" s="1259"/>
      <c r="H196" s="1259"/>
      <c r="I196" s="1259"/>
      <c r="J196" s="1259"/>
      <c r="K196" s="1259"/>
      <c r="L196" s="1259"/>
      <c r="M196" s="1261"/>
      <c r="N196" s="4"/>
    </row>
    <row r="197" spans="1:13" ht="12" thickBot="1">
      <c r="A197" s="11"/>
      <c r="B197" s="378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12"/>
    </row>
    <row r="198" spans="1:13" ht="12" thickBot="1">
      <c r="A198" s="11"/>
      <c r="B198" s="1262" t="s">
        <v>91</v>
      </c>
      <c r="C198" s="1263"/>
      <c r="D198" s="1268" t="s">
        <v>63</v>
      </c>
      <c r="E198" s="1269"/>
      <c r="F198" s="13" t="s">
        <v>64</v>
      </c>
      <c r="G198" s="1262" t="s">
        <v>65</v>
      </c>
      <c r="H198" s="1263"/>
      <c r="I198" s="13" t="s">
        <v>64</v>
      </c>
      <c r="J198" s="7" t="s">
        <v>66</v>
      </c>
      <c r="K198" s="1268" t="s">
        <v>67</v>
      </c>
      <c r="L198" s="1269"/>
      <c r="M198" s="12"/>
    </row>
    <row r="199" spans="1:13" ht="11.25">
      <c r="A199" s="11"/>
      <c r="B199" s="1264"/>
      <c r="C199" s="1265"/>
      <c r="D199" s="1" t="s">
        <v>411</v>
      </c>
      <c r="E199" s="2"/>
      <c r="F199" s="166" t="s">
        <v>341</v>
      </c>
      <c r="G199" s="1264"/>
      <c r="H199" s="1265"/>
      <c r="I199" s="166" t="s">
        <v>386</v>
      </c>
      <c r="J199" s="1"/>
      <c r="K199" s="1"/>
      <c r="L199" s="2"/>
      <c r="M199" s="12"/>
    </row>
    <row r="200" spans="1:13" ht="12" thickBot="1">
      <c r="A200" s="11"/>
      <c r="B200" s="1266"/>
      <c r="C200" s="1267"/>
      <c r="D200" s="170"/>
      <c r="E200" s="20"/>
      <c r="F200" s="379"/>
      <c r="G200" s="1266"/>
      <c r="H200" s="1267"/>
      <c r="I200" s="379"/>
      <c r="J200" s="170"/>
      <c r="K200" s="170"/>
      <c r="L200" s="20"/>
      <c r="M200" s="12"/>
    </row>
    <row r="201" spans="1:13" ht="12" thickBot="1">
      <c r="A201" s="170"/>
      <c r="B201" s="380"/>
      <c r="C201" s="171"/>
      <c r="D201" s="171"/>
      <c r="E201" s="171"/>
      <c r="F201" s="171"/>
      <c r="G201" s="171"/>
      <c r="H201" s="171"/>
      <c r="I201" s="171"/>
      <c r="J201" s="171"/>
      <c r="K201" s="171"/>
      <c r="L201" s="171"/>
      <c r="M201" s="20"/>
    </row>
  </sheetData>
  <sheetProtection/>
  <mergeCells count="168">
    <mergeCell ref="B9:L9"/>
    <mergeCell ref="K10:L10"/>
    <mergeCell ref="K11:L11"/>
    <mergeCell ref="K14:L14"/>
    <mergeCell ref="A6:M6"/>
    <mergeCell ref="A7:M7"/>
    <mergeCell ref="B8:C8"/>
    <mergeCell ref="D8:J8"/>
    <mergeCell ref="K8:L8"/>
    <mergeCell ref="K15:L15"/>
    <mergeCell ref="K18:L18"/>
    <mergeCell ref="B22:L22"/>
    <mergeCell ref="B23:B24"/>
    <mergeCell ref="C23:E23"/>
    <mergeCell ref="F23:F24"/>
    <mergeCell ref="G23:H23"/>
    <mergeCell ref="I23:J23"/>
    <mergeCell ref="K23:L23"/>
    <mergeCell ref="C35:D35"/>
    <mergeCell ref="C41:E41"/>
    <mergeCell ref="B48:L48"/>
    <mergeCell ref="B49:B50"/>
    <mergeCell ref="C49:F50"/>
    <mergeCell ref="I49:J49"/>
    <mergeCell ref="K49:L49"/>
    <mergeCell ref="I50:J50"/>
    <mergeCell ref="K50:L50"/>
    <mergeCell ref="I53:J53"/>
    <mergeCell ref="K53:L53"/>
    <mergeCell ref="I54:J54"/>
    <mergeCell ref="K54:L54"/>
    <mergeCell ref="I51:J51"/>
    <mergeCell ref="K51:L51"/>
    <mergeCell ref="I52:J52"/>
    <mergeCell ref="K52:L52"/>
    <mergeCell ref="I57:J57"/>
    <mergeCell ref="K57:L57"/>
    <mergeCell ref="I58:J58"/>
    <mergeCell ref="K58:L58"/>
    <mergeCell ref="I55:J55"/>
    <mergeCell ref="K55:L55"/>
    <mergeCell ref="I56:J56"/>
    <mergeCell ref="K56:L56"/>
    <mergeCell ref="I61:J61"/>
    <mergeCell ref="K61:L61"/>
    <mergeCell ref="I62:J62"/>
    <mergeCell ref="K62:L62"/>
    <mergeCell ref="I59:J59"/>
    <mergeCell ref="K59:L59"/>
    <mergeCell ref="I60:J60"/>
    <mergeCell ref="K60:L60"/>
    <mergeCell ref="I65:J65"/>
    <mergeCell ref="K65:L65"/>
    <mergeCell ref="I66:J66"/>
    <mergeCell ref="K66:L66"/>
    <mergeCell ref="I63:J63"/>
    <mergeCell ref="K63:L63"/>
    <mergeCell ref="I64:J64"/>
    <mergeCell ref="K64:L64"/>
    <mergeCell ref="I69:J69"/>
    <mergeCell ref="K69:L69"/>
    <mergeCell ref="I70:J70"/>
    <mergeCell ref="K70:L70"/>
    <mergeCell ref="I67:J67"/>
    <mergeCell ref="K67:L67"/>
    <mergeCell ref="I68:J68"/>
    <mergeCell ref="K68:L68"/>
    <mergeCell ref="B71:L71"/>
    <mergeCell ref="B72:B73"/>
    <mergeCell ref="C72:F72"/>
    <mergeCell ref="I72:J72"/>
    <mergeCell ref="K72:L72"/>
    <mergeCell ref="I73:J73"/>
    <mergeCell ref="K73:L73"/>
    <mergeCell ref="I79:J79"/>
    <mergeCell ref="K79:L79"/>
    <mergeCell ref="D82:E82"/>
    <mergeCell ref="I74:J74"/>
    <mergeCell ref="K74:L74"/>
    <mergeCell ref="D75:E75"/>
    <mergeCell ref="I75:J75"/>
    <mergeCell ref="K75:L75"/>
    <mergeCell ref="D83:E83"/>
    <mergeCell ref="D84:E84"/>
    <mergeCell ref="D85:E85"/>
    <mergeCell ref="D76:E76"/>
    <mergeCell ref="I76:J76"/>
    <mergeCell ref="K76:L76"/>
    <mergeCell ref="D77:E77"/>
    <mergeCell ref="I77:J77"/>
    <mergeCell ref="K77:L77"/>
    <mergeCell ref="D79:E79"/>
    <mergeCell ref="D97:E97"/>
    <mergeCell ref="D92:E92"/>
    <mergeCell ref="D93:E93"/>
    <mergeCell ref="D86:E86"/>
    <mergeCell ref="D87:E87"/>
    <mergeCell ref="D88:E88"/>
    <mergeCell ref="D111:E111"/>
    <mergeCell ref="D113:E113"/>
    <mergeCell ref="D106:E106"/>
    <mergeCell ref="D108:E108"/>
    <mergeCell ref="D109:E109"/>
    <mergeCell ref="D89:E89"/>
    <mergeCell ref="D90:E90"/>
    <mergeCell ref="D91:E91"/>
    <mergeCell ref="D110:E110"/>
    <mergeCell ref="D96:E96"/>
    <mergeCell ref="D117:E117"/>
    <mergeCell ref="D119:E119"/>
    <mergeCell ref="D120:E120"/>
    <mergeCell ref="D114:E114"/>
    <mergeCell ref="D115:E115"/>
    <mergeCell ref="D116:E116"/>
    <mergeCell ref="D124:E124"/>
    <mergeCell ref="D128:E128"/>
    <mergeCell ref="D129:E129"/>
    <mergeCell ref="D121:E121"/>
    <mergeCell ref="D122:E122"/>
    <mergeCell ref="D123:E123"/>
    <mergeCell ref="D165:E165"/>
    <mergeCell ref="D166:E166"/>
    <mergeCell ref="D133:E133"/>
    <mergeCell ref="D134:E134"/>
    <mergeCell ref="D135:E135"/>
    <mergeCell ref="D130:E130"/>
    <mergeCell ref="D131:E131"/>
    <mergeCell ref="D132:E132"/>
    <mergeCell ref="D162:E162"/>
    <mergeCell ref="D163:E163"/>
    <mergeCell ref="D143:E143"/>
    <mergeCell ref="D139:E139"/>
    <mergeCell ref="D140:E140"/>
    <mergeCell ref="D164:E164"/>
    <mergeCell ref="D136:E136"/>
    <mergeCell ref="D137:E137"/>
    <mergeCell ref="D138:E138"/>
    <mergeCell ref="D180:E180"/>
    <mergeCell ref="D174:E174"/>
    <mergeCell ref="D175:E175"/>
    <mergeCell ref="D176:E176"/>
    <mergeCell ref="D168:E168"/>
    <mergeCell ref="D169:E169"/>
    <mergeCell ref="D167:E167"/>
    <mergeCell ref="D185:E185"/>
    <mergeCell ref="D186:E186"/>
    <mergeCell ref="D181:E181"/>
    <mergeCell ref="D182:E182"/>
    <mergeCell ref="D183:E183"/>
    <mergeCell ref="D170:E170"/>
    <mergeCell ref="D172:E172"/>
    <mergeCell ref="D173:E173"/>
    <mergeCell ref="D184:E184"/>
    <mergeCell ref="D179:E179"/>
    <mergeCell ref="D190:E190"/>
    <mergeCell ref="D191:E191"/>
    <mergeCell ref="D192:E192"/>
    <mergeCell ref="D187:E187"/>
    <mergeCell ref="D188:E188"/>
    <mergeCell ref="D189:E189"/>
    <mergeCell ref="B198:C200"/>
    <mergeCell ref="D198:E198"/>
    <mergeCell ref="G198:H200"/>
    <mergeCell ref="K198:L198"/>
    <mergeCell ref="D193:E193"/>
    <mergeCell ref="B194:M194"/>
    <mergeCell ref="B195:M195"/>
    <mergeCell ref="B196:M196"/>
  </mergeCells>
  <printOptions/>
  <pageMargins left="0.16" right="0.8" top="0.75" bottom="0.75" header="0.3" footer="0.3"/>
  <pageSetup horizontalDpi="600" verticalDpi="600" orientation="landscape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01"/>
  <sheetViews>
    <sheetView zoomScalePageLayoutView="0" workbookViewId="0" topLeftCell="B168">
      <selection activeCell="Q80" sqref="Q80:Q86"/>
    </sheetView>
  </sheetViews>
  <sheetFormatPr defaultColWidth="9.140625" defaultRowHeight="12.75"/>
  <cols>
    <col min="1" max="1" width="2.421875" style="9" hidden="1" customWidth="1"/>
    <col min="2" max="2" width="1.8515625" style="9" customWidth="1"/>
    <col min="3" max="3" width="12.28125" style="9" customWidth="1"/>
    <col min="4" max="4" width="11.00390625" style="9" customWidth="1"/>
    <col min="5" max="5" width="10.421875" style="9" customWidth="1"/>
    <col min="6" max="6" width="6.7109375" style="9" customWidth="1"/>
    <col min="7" max="7" width="11.57421875" style="9" customWidth="1"/>
    <col min="8" max="8" width="13.57421875" style="9" customWidth="1"/>
    <col min="9" max="9" width="13.00390625" style="9" customWidth="1"/>
    <col min="10" max="10" width="11.28125" style="9" customWidth="1"/>
    <col min="11" max="11" width="12.7109375" style="9" customWidth="1"/>
    <col min="12" max="12" width="16.8515625" style="9" customWidth="1"/>
    <col min="13" max="13" width="9.7109375" style="9" hidden="1" customWidth="1"/>
    <col min="14" max="16384" width="9.140625" style="9" customWidth="1"/>
  </cols>
  <sheetData>
    <row r="1" ht="3.75" customHeight="1">
      <c r="B1" s="10"/>
    </row>
    <row r="2" ht="4.5" customHeight="1" hidden="1">
      <c r="B2" s="10"/>
    </row>
    <row r="3" ht="11.25" hidden="1">
      <c r="B3" s="10"/>
    </row>
    <row r="4" ht="11.25" hidden="1">
      <c r="B4" s="10"/>
    </row>
    <row r="5" ht="11.25" hidden="1">
      <c r="B5" s="10"/>
    </row>
    <row r="6" spans="1:13" ht="12" thickBot="1">
      <c r="A6" s="1431" t="s">
        <v>0</v>
      </c>
      <c r="B6" s="1431"/>
      <c r="C6" s="1431"/>
      <c r="D6" s="1431"/>
      <c r="E6" s="1431"/>
      <c r="F6" s="1431"/>
      <c r="G6" s="1431"/>
      <c r="H6" s="1431"/>
      <c r="I6" s="1431"/>
      <c r="J6" s="1431"/>
      <c r="K6" s="1431"/>
      <c r="L6" s="1431"/>
      <c r="M6" s="1431"/>
    </row>
    <row r="7" spans="1:13" ht="12" thickBot="1">
      <c r="A7" s="1268" t="s">
        <v>1</v>
      </c>
      <c r="B7" s="1432"/>
      <c r="C7" s="1432"/>
      <c r="D7" s="1432"/>
      <c r="E7" s="1432"/>
      <c r="F7" s="1432"/>
      <c r="G7" s="1432"/>
      <c r="H7" s="1432"/>
      <c r="I7" s="1432"/>
      <c r="J7" s="1432"/>
      <c r="K7" s="1432"/>
      <c r="L7" s="1432"/>
      <c r="M7" s="1269"/>
    </row>
    <row r="8" spans="1:13" ht="12" thickBot="1">
      <c r="A8" s="1"/>
      <c r="B8" s="1268" t="s">
        <v>285</v>
      </c>
      <c r="C8" s="1269"/>
      <c r="D8" s="1268" t="s">
        <v>2</v>
      </c>
      <c r="E8" s="1432"/>
      <c r="F8" s="1432"/>
      <c r="G8" s="1432"/>
      <c r="H8" s="1432"/>
      <c r="I8" s="1432"/>
      <c r="J8" s="1269"/>
      <c r="K8" s="1433"/>
      <c r="L8" s="1434"/>
      <c r="M8" s="2"/>
    </row>
    <row r="9" spans="1:13" ht="12" thickBot="1">
      <c r="A9" s="11"/>
      <c r="B9" s="1372" t="s">
        <v>3</v>
      </c>
      <c r="C9" s="1373"/>
      <c r="D9" s="1435"/>
      <c r="E9" s="1435"/>
      <c r="F9" s="1435"/>
      <c r="G9" s="1435"/>
      <c r="H9" s="1373"/>
      <c r="I9" s="1373"/>
      <c r="J9" s="1373"/>
      <c r="K9" s="1373"/>
      <c r="L9" s="1436"/>
      <c r="M9" s="12"/>
    </row>
    <row r="10" spans="1:13" ht="12" thickBot="1">
      <c r="A10" s="11"/>
      <c r="B10" s="13" t="s">
        <v>4</v>
      </c>
      <c r="C10" s="14" t="s">
        <v>283</v>
      </c>
      <c r="D10" s="15"/>
      <c r="E10" s="16"/>
      <c r="F10" s="381" t="s">
        <v>358</v>
      </c>
      <c r="G10" s="382"/>
      <c r="H10" s="383">
        <v>17514</v>
      </c>
      <c r="I10" s="384">
        <v>626</v>
      </c>
      <c r="J10" s="20"/>
      <c r="K10" s="1427"/>
      <c r="L10" s="1428"/>
      <c r="M10" s="12"/>
    </row>
    <row r="11" spans="1:13" ht="11.25">
      <c r="A11" s="11"/>
      <c r="B11" s="21" t="s">
        <v>5</v>
      </c>
      <c r="C11" s="22" t="s">
        <v>284</v>
      </c>
      <c r="D11" s="23"/>
      <c r="E11" s="24"/>
      <c r="F11" s="25" t="s">
        <v>90</v>
      </c>
      <c r="G11" s="26"/>
      <c r="H11" s="27"/>
      <c r="I11" s="27"/>
      <c r="J11" s="27"/>
      <c r="K11" s="1364"/>
      <c r="L11" s="1382"/>
      <c r="M11" s="12"/>
    </row>
    <row r="12" spans="1:13" ht="11.25">
      <c r="A12" s="11"/>
      <c r="B12" s="29"/>
      <c r="C12" s="30"/>
      <c r="D12" s="23"/>
      <c r="E12" s="24"/>
      <c r="F12" s="31" t="s">
        <v>6</v>
      </c>
      <c r="G12" s="32"/>
      <c r="H12" s="32"/>
      <c r="I12" s="32"/>
      <c r="J12" s="32"/>
      <c r="K12" s="33"/>
      <c r="L12" s="34"/>
      <c r="M12" s="12"/>
    </row>
    <row r="13" spans="1:13" ht="12" thickBot="1">
      <c r="A13" s="11"/>
      <c r="B13" s="29"/>
      <c r="C13" s="30"/>
      <c r="D13" s="23"/>
      <c r="E13" s="24"/>
      <c r="F13" s="31" t="s">
        <v>7</v>
      </c>
      <c r="G13" s="32"/>
      <c r="H13" s="32"/>
      <c r="I13" s="32"/>
      <c r="J13" s="32"/>
      <c r="K13" s="35"/>
      <c r="L13" s="36"/>
      <c r="M13" s="12"/>
    </row>
    <row r="14" spans="1:13" ht="12" thickBot="1">
      <c r="A14" s="11"/>
      <c r="B14" s="37"/>
      <c r="C14" s="14"/>
      <c r="D14" s="38"/>
      <c r="E14" s="39"/>
      <c r="F14" s="40" t="s">
        <v>8</v>
      </c>
      <c r="G14" s="41"/>
      <c r="H14" s="41"/>
      <c r="I14" s="41"/>
      <c r="J14" s="41"/>
      <c r="K14" s="1429"/>
      <c r="L14" s="1430"/>
      <c r="M14" s="12"/>
    </row>
    <row r="15" spans="1:13" ht="12" thickBot="1">
      <c r="A15" s="11"/>
      <c r="B15" s="21" t="s">
        <v>9</v>
      </c>
      <c r="C15" s="42" t="s">
        <v>10</v>
      </c>
      <c r="D15" s="43"/>
      <c r="E15" s="44"/>
      <c r="F15" s="44"/>
      <c r="G15" s="45"/>
      <c r="H15" s="46"/>
      <c r="I15" s="46"/>
      <c r="J15" s="46"/>
      <c r="K15" s="1401"/>
      <c r="L15" s="1402"/>
      <c r="M15" s="12"/>
    </row>
    <row r="16" spans="1:13" ht="12" thickBot="1">
      <c r="A16" s="11"/>
      <c r="B16" s="29"/>
      <c r="C16" s="13" t="s">
        <v>11</v>
      </c>
      <c r="D16" s="22" t="s">
        <v>12</v>
      </c>
      <c r="E16" s="47"/>
      <c r="F16" s="48"/>
      <c r="G16" s="16"/>
      <c r="H16" s="16"/>
      <c r="I16" s="16"/>
      <c r="J16" s="16"/>
      <c r="K16" s="33"/>
      <c r="L16" s="34"/>
      <c r="M16" s="12"/>
    </row>
    <row r="17" spans="1:13" ht="12" thickBot="1">
      <c r="A17" s="11"/>
      <c r="B17" s="29"/>
      <c r="C17" s="49"/>
      <c r="D17" s="50"/>
      <c r="E17" s="16"/>
      <c r="F17" s="17"/>
      <c r="G17" s="16"/>
      <c r="H17" s="16"/>
      <c r="I17" s="16"/>
      <c r="J17" s="16"/>
      <c r="K17" s="51"/>
      <c r="L17" s="52"/>
      <c r="M17" s="12"/>
    </row>
    <row r="18" spans="1:13" ht="12" thickBot="1">
      <c r="A18" s="11"/>
      <c r="B18" s="29"/>
      <c r="C18" s="49"/>
      <c r="D18" s="50"/>
      <c r="E18" s="16"/>
      <c r="F18" s="17"/>
      <c r="G18" s="16"/>
      <c r="H18" s="16"/>
      <c r="I18" s="16"/>
      <c r="J18" s="16"/>
      <c r="K18" s="1401"/>
      <c r="L18" s="1402"/>
      <c r="M18" s="12"/>
    </row>
    <row r="19" spans="1:13" ht="12" thickBot="1">
      <c r="A19" s="11"/>
      <c r="B19" s="29"/>
      <c r="C19" s="49"/>
      <c r="D19" s="50"/>
      <c r="E19" s="16"/>
      <c r="F19" s="17"/>
      <c r="G19" s="16"/>
      <c r="H19" s="16"/>
      <c r="I19" s="16"/>
      <c r="J19" s="16"/>
      <c r="K19" s="33"/>
      <c r="L19" s="34"/>
      <c r="M19" s="12"/>
    </row>
    <row r="20" spans="1:13" ht="12" thickBot="1">
      <c r="A20" s="11"/>
      <c r="B20" s="29"/>
      <c r="C20" s="49"/>
      <c r="D20" s="50"/>
      <c r="E20" s="16"/>
      <c r="F20" s="17"/>
      <c r="G20" s="16"/>
      <c r="H20" s="16"/>
      <c r="I20" s="16"/>
      <c r="J20" s="16"/>
      <c r="K20" s="53"/>
      <c r="L20" s="54"/>
      <c r="M20" s="12"/>
    </row>
    <row r="21" spans="1:13" ht="12" thickBot="1">
      <c r="A21" s="11"/>
      <c r="B21" s="37"/>
      <c r="C21" s="55"/>
      <c r="D21" s="11"/>
      <c r="E21" s="56"/>
      <c r="F21" s="23"/>
      <c r="G21" s="47"/>
      <c r="H21" s="47"/>
      <c r="I21" s="47"/>
      <c r="J21" s="47"/>
      <c r="K21" s="57"/>
      <c r="L21" s="58"/>
      <c r="M21" s="12"/>
    </row>
    <row r="22" spans="1:14" ht="12" thickBot="1">
      <c r="A22" s="59"/>
      <c r="B22" s="1403" t="s">
        <v>13</v>
      </c>
      <c r="C22" s="1404"/>
      <c r="D22" s="1404"/>
      <c r="E22" s="1404"/>
      <c r="F22" s="1404"/>
      <c r="G22" s="1404"/>
      <c r="H22" s="1404"/>
      <c r="I22" s="1404"/>
      <c r="J22" s="1404"/>
      <c r="K22" s="1405"/>
      <c r="L22" s="1406"/>
      <c r="M22" s="60"/>
      <c r="N22" s="61"/>
    </row>
    <row r="23" spans="1:14" ht="51.75" customHeight="1" thickBot="1">
      <c r="A23" s="62"/>
      <c r="B23" s="1407" t="s">
        <v>82</v>
      </c>
      <c r="C23" s="1409" t="s">
        <v>14</v>
      </c>
      <c r="D23" s="1410"/>
      <c r="E23" s="1410"/>
      <c r="F23" s="1407" t="s">
        <v>359</v>
      </c>
      <c r="G23" s="1409" t="s">
        <v>318</v>
      </c>
      <c r="H23" s="1412"/>
      <c r="I23" s="1409" t="s">
        <v>325</v>
      </c>
      <c r="J23" s="1412"/>
      <c r="K23" s="1409" t="s">
        <v>330</v>
      </c>
      <c r="L23" s="1412"/>
      <c r="M23" s="60"/>
      <c r="N23" s="61"/>
    </row>
    <row r="24" spans="1:14" ht="34.5" thickBot="1">
      <c r="A24" s="62"/>
      <c r="B24" s="1408"/>
      <c r="C24" s="63" t="s">
        <v>15</v>
      </c>
      <c r="D24" s="64"/>
      <c r="E24" s="65" t="s">
        <v>16</v>
      </c>
      <c r="F24" s="1411"/>
      <c r="G24" s="68" t="s">
        <v>83</v>
      </c>
      <c r="H24" s="69" t="s">
        <v>81</v>
      </c>
      <c r="I24" s="68" t="s">
        <v>83</v>
      </c>
      <c r="J24" s="69" t="s">
        <v>81</v>
      </c>
      <c r="K24" s="68" t="s">
        <v>83</v>
      </c>
      <c r="L24" s="69" t="s">
        <v>81</v>
      </c>
      <c r="M24" s="60"/>
      <c r="N24" s="61"/>
    </row>
    <row r="25" spans="1:14" ht="11.25">
      <c r="A25" s="59"/>
      <c r="B25" s="70">
        <v>1</v>
      </c>
      <c r="C25" s="71" t="s">
        <v>304</v>
      </c>
      <c r="D25" s="72"/>
      <c r="E25" s="73" t="s">
        <v>18</v>
      </c>
      <c r="F25" s="74"/>
      <c r="G25" s="389">
        <v>1</v>
      </c>
      <c r="H25" s="538">
        <f>525*12</f>
        <v>6300</v>
      </c>
      <c r="I25" s="389">
        <v>1</v>
      </c>
      <c r="J25" s="538">
        <f>525*12</f>
        <v>6300</v>
      </c>
      <c r="K25" s="389">
        <v>1</v>
      </c>
      <c r="L25" s="538">
        <f>525*12</f>
        <v>6300</v>
      </c>
      <c r="M25" s="60"/>
      <c r="N25" s="61"/>
    </row>
    <row r="26" spans="1:14" ht="11.25">
      <c r="A26" s="59"/>
      <c r="B26" s="77"/>
      <c r="C26" s="78" t="s">
        <v>287</v>
      </c>
      <c r="D26" s="79"/>
      <c r="E26" s="80" t="s">
        <v>18</v>
      </c>
      <c r="F26" s="81"/>
      <c r="G26" s="84"/>
      <c r="H26" s="372"/>
      <c r="I26" s="84"/>
      <c r="J26" s="372"/>
      <c r="K26" s="84"/>
      <c r="L26" s="372"/>
      <c r="M26" s="60"/>
      <c r="N26" s="61"/>
    </row>
    <row r="27" spans="1:14" ht="11.25">
      <c r="A27" s="59"/>
      <c r="B27" s="77"/>
      <c r="C27" s="78" t="s">
        <v>288</v>
      </c>
      <c r="D27" s="79"/>
      <c r="E27" s="80" t="s">
        <v>18</v>
      </c>
      <c r="F27" s="81"/>
      <c r="G27" s="84"/>
      <c r="H27" s="372"/>
      <c r="I27" s="84"/>
      <c r="J27" s="372"/>
      <c r="K27" s="84"/>
      <c r="L27" s="372"/>
      <c r="M27" s="60"/>
      <c r="N27" s="61"/>
    </row>
    <row r="28" spans="1:14" ht="11.25">
      <c r="A28" s="59"/>
      <c r="B28" s="77"/>
      <c r="C28" s="78" t="s">
        <v>84</v>
      </c>
      <c r="D28" s="79"/>
      <c r="E28" s="80" t="s">
        <v>18</v>
      </c>
      <c r="F28" s="81"/>
      <c r="G28" s="84"/>
      <c r="H28" s="372"/>
      <c r="I28" s="84"/>
      <c r="J28" s="372"/>
      <c r="K28" s="84"/>
      <c r="L28" s="372"/>
      <c r="M28" s="60"/>
      <c r="N28" s="61"/>
    </row>
    <row r="29" spans="1:14" ht="12" thickBot="1">
      <c r="A29" s="59"/>
      <c r="B29" s="77"/>
      <c r="C29" s="539" t="s">
        <v>19</v>
      </c>
      <c r="D29" s="540"/>
      <c r="E29" s="87"/>
      <c r="F29" s="541"/>
      <c r="G29" s="395"/>
      <c r="H29" s="133"/>
      <c r="I29" s="395"/>
      <c r="J29" s="133"/>
      <c r="K29" s="395"/>
      <c r="L29" s="133"/>
      <c r="M29" s="60"/>
      <c r="N29" s="61"/>
    </row>
    <row r="30" spans="1:14" ht="11.25">
      <c r="A30" s="59"/>
      <c r="B30" s="506"/>
      <c r="C30" s="542" t="s">
        <v>360</v>
      </c>
      <c r="D30" s="543"/>
      <c r="E30" s="692">
        <v>9</v>
      </c>
      <c r="F30" s="94"/>
      <c r="G30" s="401">
        <v>1</v>
      </c>
      <c r="H30" s="501">
        <f>448.99*12</f>
        <v>5387.88</v>
      </c>
      <c r="I30" s="401">
        <v>1</v>
      </c>
      <c r="J30" s="501">
        <f>448.99*12</f>
        <v>5387.88</v>
      </c>
      <c r="K30" s="401">
        <v>1</v>
      </c>
      <c r="L30" s="501">
        <f>448.99*12</f>
        <v>5387.88</v>
      </c>
      <c r="M30" s="60"/>
      <c r="N30" s="61"/>
    </row>
    <row r="31" spans="1:14" ht="11.25">
      <c r="A31" s="59"/>
      <c r="B31" s="506"/>
      <c r="C31" s="542" t="s">
        <v>361</v>
      </c>
      <c r="D31" s="543"/>
      <c r="E31" s="677">
        <v>7.5</v>
      </c>
      <c r="F31" s="326"/>
      <c r="G31" s="95">
        <v>1</v>
      </c>
      <c r="H31" s="501">
        <f>12*378.92</f>
        <v>4547.04</v>
      </c>
      <c r="I31" s="95">
        <v>1</v>
      </c>
      <c r="J31" s="501">
        <f>12*378.92</f>
        <v>4547.04</v>
      </c>
      <c r="K31" s="95">
        <v>1</v>
      </c>
      <c r="L31" s="501">
        <f>12*378.92</f>
        <v>4547.04</v>
      </c>
      <c r="M31" s="60"/>
      <c r="N31" s="61"/>
    </row>
    <row r="32" spans="1:14" ht="11.25">
      <c r="A32" s="59"/>
      <c r="B32" s="506"/>
      <c r="C32" s="542" t="s">
        <v>362</v>
      </c>
      <c r="D32" s="543"/>
      <c r="E32" s="677">
        <v>7</v>
      </c>
      <c r="F32" s="99"/>
      <c r="G32" s="95">
        <v>1</v>
      </c>
      <c r="H32" s="501">
        <f>12*356.04</f>
        <v>4272.4800000000005</v>
      </c>
      <c r="I32" s="95">
        <v>1</v>
      </c>
      <c r="J32" s="501">
        <f>12*356.04</f>
        <v>4272.4800000000005</v>
      </c>
      <c r="K32" s="95">
        <v>1</v>
      </c>
      <c r="L32" s="501">
        <f>12*356.04</f>
        <v>4272.4800000000005</v>
      </c>
      <c r="M32" s="60"/>
      <c r="N32" s="61"/>
    </row>
    <row r="33" spans="1:14" ht="11.25">
      <c r="A33" s="59"/>
      <c r="B33" s="506"/>
      <c r="C33" s="542" t="s">
        <v>363</v>
      </c>
      <c r="D33" s="543"/>
      <c r="E33" s="677">
        <v>7</v>
      </c>
      <c r="F33" s="99"/>
      <c r="G33" s="100">
        <v>1</v>
      </c>
      <c r="H33" s="501">
        <f>12*356.04</f>
        <v>4272.4800000000005</v>
      </c>
      <c r="I33" s="100">
        <v>1</v>
      </c>
      <c r="J33" s="501">
        <f>12*356.04</f>
        <v>4272.4800000000005</v>
      </c>
      <c r="K33" s="100">
        <v>1</v>
      </c>
      <c r="L33" s="501">
        <f>12*356.04</f>
        <v>4272.4800000000005</v>
      </c>
      <c r="M33" s="60"/>
      <c r="N33" s="61"/>
    </row>
    <row r="34" spans="1:14" ht="11.25">
      <c r="A34" s="59"/>
      <c r="B34" s="506"/>
      <c r="C34" s="545" t="s">
        <v>364</v>
      </c>
      <c r="D34" s="6"/>
      <c r="E34" s="677">
        <v>6</v>
      </c>
      <c r="F34" s="503"/>
      <c r="G34" s="100"/>
      <c r="H34" s="501"/>
      <c r="I34" s="100">
        <v>1</v>
      </c>
      <c r="J34" s="501">
        <f>12*308.85</f>
        <v>3706.2000000000003</v>
      </c>
      <c r="K34" s="100">
        <v>1</v>
      </c>
      <c r="L34" s="501">
        <f>12*308.85</f>
        <v>3706.2000000000003</v>
      </c>
      <c r="M34" s="60"/>
      <c r="N34" s="61"/>
    </row>
    <row r="35" spans="1:14" ht="11.25">
      <c r="A35" s="59"/>
      <c r="B35" s="506"/>
      <c r="C35" s="546" t="s">
        <v>365</v>
      </c>
      <c r="D35" s="6"/>
      <c r="E35" s="677">
        <v>5</v>
      </c>
      <c r="F35" s="503"/>
      <c r="G35" s="100">
        <v>1</v>
      </c>
      <c r="H35" s="501">
        <f>12*263.09</f>
        <v>3157.08</v>
      </c>
      <c r="I35" s="100">
        <v>1</v>
      </c>
      <c r="J35" s="501">
        <f>12*263.09</f>
        <v>3157.08</v>
      </c>
      <c r="K35" s="100">
        <v>1</v>
      </c>
      <c r="L35" s="501">
        <f>12*263.09</f>
        <v>3157.08</v>
      </c>
      <c r="M35" s="60"/>
      <c r="N35" s="61"/>
    </row>
    <row r="36" spans="1:14" ht="11.25">
      <c r="A36" s="59"/>
      <c r="B36" s="506"/>
      <c r="C36" s="414"/>
      <c r="D36" s="79"/>
      <c r="E36" s="677"/>
      <c r="F36" s="102"/>
      <c r="G36" s="100"/>
      <c r="H36" s="501">
        <f>E36*G36*35.8*12</f>
        <v>0</v>
      </c>
      <c r="I36" s="112"/>
      <c r="J36" s="126"/>
      <c r="K36" s="112"/>
      <c r="L36" s="126"/>
      <c r="M36" s="60"/>
      <c r="N36" s="61"/>
    </row>
    <row r="37" spans="1:14" ht="11.25">
      <c r="A37" s="59"/>
      <c r="B37" s="506"/>
      <c r="C37" s="547"/>
      <c r="D37" s="79"/>
      <c r="E37" s="544"/>
      <c r="F37" s="102"/>
      <c r="G37" s="100"/>
      <c r="H37" s="501">
        <f>E37*G37*35.8*12</f>
        <v>0</v>
      </c>
      <c r="I37" s="112"/>
      <c r="J37" s="126"/>
      <c r="K37" s="112"/>
      <c r="L37" s="126"/>
      <c r="M37" s="60"/>
      <c r="N37" s="61"/>
    </row>
    <row r="38" spans="1:14" ht="11.25">
      <c r="A38" s="59"/>
      <c r="B38" s="506"/>
      <c r="C38" s="414"/>
      <c r="D38" s="79"/>
      <c r="E38" s="544"/>
      <c r="F38" s="102"/>
      <c r="G38" s="100"/>
      <c r="H38" s="501">
        <f>E38*G38*35.8*12</f>
        <v>0</v>
      </c>
      <c r="I38" s="112"/>
      <c r="J38" s="126"/>
      <c r="K38" s="112"/>
      <c r="L38" s="126"/>
      <c r="M38" s="60"/>
      <c r="N38" s="61"/>
    </row>
    <row r="39" spans="1:14" ht="11.25">
      <c r="A39" s="59"/>
      <c r="B39" s="506"/>
      <c r="C39" s="545"/>
      <c r="D39" s="79"/>
      <c r="E39" s="544"/>
      <c r="F39" s="102"/>
      <c r="G39" s="112"/>
      <c r="H39" s="501">
        <f>E39*G39*35.8*12</f>
        <v>0</v>
      </c>
      <c r="I39" s="112"/>
      <c r="J39" s="126"/>
      <c r="K39" s="112"/>
      <c r="L39" s="126"/>
      <c r="M39" s="60"/>
      <c r="N39" s="61"/>
    </row>
    <row r="40" spans="1:14" ht="12" thickBot="1">
      <c r="A40" s="59"/>
      <c r="B40" s="506"/>
      <c r="C40" s="199"/>
      <c r="D40" s="79"/>
      <c r="E40" s="548"/>
      <c r="F40" s="129"/>
      <c r="G40" s="132"/>
      <c r="H40" s="501">
        <f>E40*G40*35.8*12</f>
        <v>0</v>
      </c>
      <c r="I40" s="132"/>
      <c r="J40" s="134"/>
      <c r="K40" s="132"/>
      <c r="L40" s="134"/>
      <c r="M40" s="60"/>
      <c r="N40" s="61"/>
    </row>
    <row r="41" spans="1:13" ht="13.5" customHeight="1" thickBot="1">
      <c r="A41" s="11"/>
      <c r="B41" s="135">
        <v>2</v>
      </c>
      <c r="C41" s="1437" t="s">
        <v>20</v>
      </c>
      <c r="D41" s="1438"/>
      <c r="E41" s="1415"/>
      <c r="F41" s="136">
        <f aca="true" t="shared" si="0" ref="F41:L41">SUM(F25:F40)</f>
        <v>0</v>
      </c>
      <c r="G41" s="137">
        <f t="shared" si="0"/>
        <v>6</v>
      </c>
      <c r="H41" s="549">
        <f t="shared" si="0"/>
        <v>27936.96</v>
      </c>
      <c r="I41" s="137">
        <f t="shared" si="0"/>
        <v>7</v>
      </c>
      <c r="J41" s="137">
        <f t="shared" si="0"/>
        <v>31643.160000000003</v>
      </c>
      <c r="K41" s="137">
        <f t="shared" si="0"/>
        <v>7</v>
      </c>
      <c r="L41" s="550">
        <f t="shared" si="0"/>
        <v>31643.160000000003</v>
      </c>
      <c r="M41" s="12"/>
    </row>
    <row r="42" spans="1:13" ht="12" thickBot="1">
      <c r="A42" s="1"/>
      <c r="B42" s="141">
        <v>3</v>
      </c>
      <c r="C42" s="142" t="s">
        <v>21</v>
      </c>
      <c r="D42" s="143"/>
      <c r="E42" s="143"/>
      <c r="F42" s="144"/>
      <c r="G42" s="46"/>
      <c r="H42" s="145"/>
      <c r="I42" s="46"/>
      <c r="J42" s="146"/>
      <c r="K42" s="46"/>
      <c r="L42" s="146"/>
      <c r="M42" s="2"/>
    </row>
    <row r="43" spans="1:13" ht="12" thickBot="1">
      <c r="A43" s="11"/>
      <c r="B43" s="147">
        <v>4</v>
      </c>
      <c r="C43" s="148" t="s">
        <v>22</v>
      </c>
      <c r="D43" s="149"/>
      <c r="E43" s="149"/>
      <c r="F43" s="150"/>
      <c r="G43" s="151" t="s">
        <v>23</v>
      </c>
      <c r="H43" s="152">
        <f>SUM(H81)</f>
        <v>6000</v>
      </c>
      <c r="I43" s="153" t="s">
        <v>23</v>
      </c>
      <c r="J43" s="154">
        <f>SUM(I81)</f>
        <v>8500</v>
      </c>
      <c r="K43" s="153" t="s">
        <v>23</v>
      </c>
      <c r="L43" s="154">
        <f>SUM(K81)</f>
        <v>9060</v>
      </c>
      <c r="M43" s="12"/>
    </row>
    <row r="44" spans="1:13" ht="12" thickBot="1">
      <c r="A44" s="11"/>
      <c r="B44" s="147">
        <v>5</v>
      </c>
      <c r="C44" s="148" t="s">
        <v>24</v>
      </c>
      <c r="D44" s="149"/>
      <c r="E44" s="149"/>
      <c r="F44" s="155"/>
      <c r="G44" s="151" t="s">
        <v>23</v>
      </c>
      <c r="H44" s="152">
        <f>H149</f>
        <v>0</v>
      </c>
      <c r="I44" s="153" t="s">
        <v>23</v>
      </c>
      <c r="J44" s="154">
        <f>I149</f>
        <v>0</v>
      </c>
      <c r="K44" s="153" t="s">
        <v>23</v>
      </c>
      <c r="L44" s="154">
        <f>K149</f>
        <v>0</v>
      </c>
      <c r="M44" s="12"/>
    </row>
    <row r="45" spans="1:13" ht="12" thickBot="1">
      <c r="A45" s="11"/>
      <c r="B45" s="147">
        <v>6</v>
      </c>
      <c r="C45" s="148" t="s">
        <v>25</v>
      </c>
      <c r="D45" s="149"/>
      <c r="E45" s="149"/>
      <c r="F45" s="155"/>
      <c r="G45" s="156"/>
      <c r="H45" s="157">
        <f>H157</f>
        <v>0</v>
      </c>
      <c r="I45" s="158"/>
      <c r="J45" s="154">
        <f>I157</f>
        <v>0</v>
      </c>
      <c r="K45" s="158"/>
      <c r="L45" s="154">
        <f>K157</f>
        <v>0</v>
      </c>
      <c r="M45" s="12"/>
    </row>
    <row r="46" spans="1:13" ht="12" thickBot="1">
      <c r="A46" s="11"/>
      <c r="B46" s="147">
        <v>7</v>
      </c>
      <c r="C46" s="148" t="s">
        <v>89</v>
      </c>
      <c r="D46" s="149"/>
      <c r="E46" s="149"/>
      <c r="F46" s="159"/>
      <c r="G46" s="156" t="s">
        <v>23</v>
      </c>
      <c r="H46" s="157">
        <f>H172</f>
        <v>0</v>
      </c>
      <c r="I46" s="158" t="s">
        <v>23</v>
      </c>
      <c r="J46" s="154">
        <f>I172</f>
        <v>0</v>
      </c>
      <c r="K46" s="158" t="s">
        <v>23</v>
      </c>
      <c r="L46" s="154">
        <f>K172</f>
        <v>0</v>
      </c>
      <c r="M46" s="12"/>
    </row>
    <row r="47" spans="1:13" ht="12" thickBot="1">
      <c r="A47" s="14"/>
      <c r="B47" s="160">
        <v>8</v>
      </c>
      <c r="C47" s="161" t="s">
        <v>26</v>
      </c>
      <c r="D47" s="143"/>
      <c r="E47" s="143"/>
      <c r="F47" s="162"/>
      <c r="G47" s="163"/>
      <c r="H47" s="516">
        <f>H43+H44+H45+H46+H74</f>
        <v>35333.808</v>
      </c>
      <c r="I47" s="163"/>
      <c r="J47" s="516">
        <f>J43+J44+J45+J46+I74</f>
        <v>41725.31800000001</v>
      </c>
      <c r="K47" s="163"/>
      <c r="L47" s="165">
        <f>K74+L43+L44+L45+L46</f>
        <v>42285.31800000001</v>
      </c>
      <c r="M47" s="39"/>
    </row>
    <row r="48" spans="1:13" ht="12" thickBot="1">
      <c r="A48" s="11"/>
      <c r="B48" s="1416" t="s">
        <v>27</v>
      </c>
      <c r="C48" s="1417"/>
      <c r="D48" s="1417"/>
      <c r="E48" s="1417"/>
      <c r="F48" s="1417"/>
      <c r="G48" s="1417"/>
      <c r="H48" s="1417"/>
      <c r="I48" s="1417"/>
      <c r="J48" s="1417"/>
      <c r="K48" s="1417"/>
      <c r="L48" s="1417"/>
      <c r="M48" s="166"/>
    </row>
    <row r="49" spans="1:14" ht="34.5" thickBot="1">
      <c r="A49" s="59"/>
      <c r="B49" s="1407" t="s">
        <v>28</v>
      </c>
      <c r="C49" s="1418" t="s">
        <v>29</v>
      </c>
      <c r="D49" s="1419"/>
      <c r="E49" s="1419"/>
      <c r="F49" s="1420"/>
      <c r="G49" s="167" t="s">
        <v>332</v>
      </c>
      <c r="H49" s="168" t="s">
        <v>328</v>
      </c>
      <c r="I49" s="1379" t="s">
        <v>324</v>
      </c>
      <c r="J49" s="1380"/>
      <c r="K49" s="1379" t="s">
        <v>329</v>
      </c>
      <c r="L49" s="1381"/>
      <c r="M49" s="169"/>
      <c r="N49" s="61"/>
    </row>
    <row r="50" spans="1:14" ht="13.5" customHeight="1" thickBot="1">
      <c r="A50" s="59"/>
      <c r="B50" s="1408"/>
      <c r="C50" s="1421"/>
      <c r="D50" s="1422"/>
      <c r="E50" s="1422"/>
      <c r="F50" s="1423"/>
      <c r="G50" s="172" t="s">
        <v>366</v>
      </c>
      <c r="H50" s="173" t="s">
        <v>30</v>
      </c>
      <c r="I50" s="1424" t="s">
        <v>31</v>
      </c>
      <c r="J50" s="1425"/>
      <c r="K50" s="1424" t="s">
        <v>31</v>
      </c>
      <c r="L50" s="1426"/>
      <c r="M50" s="174"/>
      <c r="N50" s="61"/>
    </row>
    <row r="51" spans="1:14" ht="12" thickBot="1">
      <c r="A51" s="59"/>
      <c r="B51" s="70">
        <v>9</v>
      </c>
      <c r="C51" s="175" t="s">
        <v>32</v>
      </c>
      <c r="D51" s="176"/>
      <c r="E51" s="176"/>
      <c r="F51" s="177"/>
      <c r="G51" s="551"/>
      <c r="H51" s="178"/>
      <c r="I51" s="1395"/>
      <c r="J51" s="1396"/>
      <c r="K51" s="1395"/>
      <c r="L51" s="1397"/>
      <c r="M51" s="169"/>
      <c r="N51" s="61"/>
    </row>
    <row r="52" spans="1:14" ht="12" thickBot="1">
      <c r="A52" s="59"/>
      <c r="B52" s="179">
        <v>10</v>
      </c>
      <c r="C52" s="180" t="s">
        <v>405</v>
      </c>
      <c r="D52" s="181"/>
      <c r="E52" s="181"/>
      <c r="F52" s="182"/>
      <c r="G52" s="182"/>
      <c r="H52" s="183"/>
      <c r="I52" s="1389"/>
      <c r="J52" s="1390"/>
      <c r="K52" s="1389"/>
      <c r="L52" s="1391"/>
      <c r="M52" s="169"/>
      <c r="N52" s="61"/>
    </row>
    <row r="53" spans="1:14" ht="11.25">
      <c r="A53" s="59"/>
      <c r="B53" s="77"/>
      <c r="C53" s="184"/>
      <c r="D53" s="184"/>
      <c r="E53" s="184"/>
      <c r="F53" s="185"/>
      <c r="G53" s="186"/>
      <c r="H53" s="187"/>
      <c r="I53" s="1383"/>
      <c r="J53" s="1384"/>
      <c r="K53" s="1383"/>
      <c r="L53" s="1385"/>
      <c r="M53" s="169"/>
      <c r="N53" s="61"/>
    </row>
    <row r="54" spans="1:14" ht="11.25">
      <c r="A54" s="59"/>
      <c r="B54" s="77"/>
      <c r="C54" s="78"/>
      <c r="D54" s="184"/>
      <c r="E54" s="184"/>
      <c r="F54" s="185"/>
      <c r="G54" s="188"/>
      <c r="H54" s="189"/>
      <c r="I54" s="1369"/>
      <c r="J54" s="1370"/>
      <c r="K54" s="1369"/>
      <c r="L54" s="1371"/>
      <c r="M54" s="169"/>
      <c r="N54" s="61"/>
    </row>
    <row r="55" spans="1:14" ht="11.25">
      <c r="A55" s="59"/>
      <c r="B55" s="77"/>
      <c r="C55" s="78"/>
      <c r="D55" s="184"/>
      <c r="E55" s="184"/>
      <c r="F55" s="185"/>
      <c r="G55" s="188"/>
      <c r="H55" s="189"/>
      <c r="I55" s="1369"/>
      <c r="J55" s="1370"/>
      <c r="K55" s="1369"/>
      <c r="L55" s="1371"/>
      <c r="M55" s="169"/>
      <c r="N55" s="61"/>
    </row>
    <row r="56" spans="1:14" ht="12" thickBot="1">
      <c r="A56" s="59"/>
      <c r="B56" s="190"/>
      <c r="C56" s="129"/>
      <c r="D56" s="191"/>
      <c r="E56" s="191"/>
      <c r="F56" s="192"/>
      <c r="G56" s="193"/>
      <c r="H56" s="194"/>
      <c r="I56" s="1358"/>
      <c r="J56" s="1359"/>
      <c r="K56" s="1358"/>
      <c r="L56" s="1360"/>
      <c r="M56" s="169"/>
      <c r="N56" s="61"/>
    </row>
    <row r="57" spans="1:14" ht="11.25">
      <c r="A57" s="59"/>
      <c r="B57" s="77">
        <v>11</v>
      </c>
      <c r="C57" s="195" t="s">
        <v>33</v>
      </c>
      <c r="D57" s="71"/>
      <c r="E57" s="71"/>
      <c r="F57" s="196"/>
      <c r="G57" s="552"/>
      <c r="H57" s="433">
        <f>H47</f>
        <v>35333.808</v>
      </c>
      <c r="I57" s="433">
        <f>I47</f>
        <v>0</v>
      </c>
      <c r="J57" s="433">
        <f>J47</f>
        <v>41725.31800000001</v>
      </c>
      <c r="K57" s="433">
        <f>K47</f>
        <v>0</v>
      </c>
      <c r="L57" s="433">
        <f>L47</f>
        <v>42285.31800000001</v>
      </c>
      <c r="M57" s="169"/>
      <c r="N57" s="61"/>
    </row>
    <row r="58" spans="1:14" ht="11.25">
      <c r="A58" s="59"/>
      <c r="B58" s="77">
        <v>12</v>
      </c>
      <c r="C58" s="199" t="s">
        <v>34</v>
      </c>
      <c r="D58" s="184"/>
      <c r="E58" s="184"/>
      <c r="F58" s="185"/>
      <c r="G58" s="188"/>
      <c r="H58" s="189"/>
      <c r="I58" s="1369"/>
      <c r="J58" s="1370"/>
      <c r="K58" s="1369"/>
      <c r="L58" s="1371"/>
      <c r="M58" s="169"/>
      <c r="N58" s="61"/>
    </row>
    <row r="59" spans="1:14" ht="12" thickBot="1">
      <c r="A59" s="59"/>
      <c r="B59" s="77">
        <v>13</v>
      </c>
      <c r="C59" s="200" t="s">
        <v>35</v>
      </c>
      <c r="D59" s="201"/>
      <c r="E59" s="201"/>
      <c r="F59" s="169"/>
      <c r="G59" s="202"/>
      <c r="H59" s="203"/>
      <c r="I59" s="1392"/>
      <c r="J59" s="1393"/>
      <c r="K59" s="1392"/>
      <c r="L59" s="1394"/>
      <c r="M59" s="169"/>
      <c r="N59" s="61"/>
    </row>
    <row r="60" spans="1:14" ht="12" thickBot="1">
      <c r="A60" s="59"/>
      <c r="B60" s="179">
        <v>14</v>
      </c>
      <c r="C60" s="204" t="s">
        <v>406</v>
      </c>
      <c r="D60" s="181"/>
      <c r="E60" s="181"/>
      <c r="F60" s="182"/>
      <c r="G60" s="205"/>
      <c r="H60" s="206">
        <v>0</v>
      </c>
      <c r="I60" s="1389"/>
      <c r="J60" s="1390"/>
      <c r="K60" s="1389"/>
      <c r="L60" s="1391"/>
      <c r="M60" s="169"/>
      <c r="N60" s="61"/>
    </row>
    <row r="61" spans="1:14" ht="11.25">
      <c r="A61" s="59"/>
      <c r="B61" s="77"/>
      <c r="C61" s="59"/>
      <c r="D61" s="201"/>
      <c r="E61" s="201"/>
      <c r="F61" s="169"/>
      <c r="G61" s="207"/>
      <c r="H61" s="208"/>
      <c r="I61" s="1383"/>
      <c r="J61" s="1384"/>
      <c r="K61" s="1383"/>
      <c r="L61" s="1385"/>
      <c r="M61" s="169"/>
      <c r="N61" s="61"/>
    </row>
    <row r="62" spans="1:14" ht="11.25">
      <c r="A62" s="59"/>
      <c r="B62" s="77"/>
      <c r="C62" s="209"/>
      <c r="D62" s="102"/>
      <c r="E62" s="102"/>
      <c r="F62" s="210"/>
      <c r="G62" s="211"/>
      <c r="H62" s="212"/>
      <c r="I62" s="1369"/>
      <c r="J62" s="1370"/>
      <c r="K62" s="1369"/>
      <c r="L62" s="1371"/>
      <c r="M62" s="169"/>
      <c r="N62" s="61"/>
    </row>
    <row r="63" spans="1:14" ht="11.25">
      <c r="A63" s="59"/>
      <c r="B63" s="77"/>
      <c r="C63" s="209"/>
      <c r="D63" s="102"/>
      <c r="E63" s="102"/>
      <c r="F63" s="210"/>
      <c r="G63" s="211"/>
      <c r="H63" s="212"/>
      <c r="I63" s="1369"/>
      <c r="J63" s="1370"/>
      <c r="K63" s="1369"/>
      <c r="L63" s="1371"/>
      <c r="M63" s="169"/>
      <c r="N63" s="61"/>
    </row>
    <row r="64" spans="1:14" ht="12" thickBot="1">
      <c r="A64" s="59"/>
      <c r="B64" s="77"/>
      <c r="C64" s="209"/>
      <c r="D64" s="102"/>
      <c r="E64" s="102"/>
      <c r="F64" s="210"/>
      <c r="G64" s="211"/>
      <c r="H64" s="212"/>
      <c r="I64" s="1392"/>
      <c r="J64" s="1393"/>
      <c r="K64" s="1392"/>
      <c r="L64" s="1394"/>
      <c r="M64" s="169"/>
      <c r="N64" s="61"/>
    </row>
    <row r="65" spans="1:14" ht="12" thickBot="1">
      <c r="A65" s="59"/>
      <c r="B65" s="179">
        <v>15</v>
      </c>
      <c r="C65" s="204" t="s">
        <v>407</v>
      </c>
      <c r="D65" s="181"/>
      <c r="E65" s="181"/>
      <c r="F65" s="182"/>
      <c r="G65" s="205"/>
      <c r="H65" s="206"/>
      <c r="I65" s="1389"/>
      <c r="J65" s="1390"/>
      <c r="K65" s="1389"/>
      <c r="L65" s="1391"/>
      <c r="M65" s="169"/>
      <c r="N65" s="61"/>
    </row>
    <row r="66" spans="1:14" ht="11.25">
      <c r="A66" s="59"/>
      <c r="B66" s="77"/>
      <c r="C66" s="213"/>
      <c r="D66" s="184"/>
      <c r="E66" s="184"/>
      <c r="F66" s="185"/>
      <c r="G66" s="214"/>
      <c r="H66" s="215"/>
      <c r="I66" s="1383"/>
      <c r="J66" s="1384"/>
      <c r="K66" s="1383"/>
      <c r="L66" s="1385"/>
      <c r="M66" s="169"/>
      <c r="N66" s="61"/>
    </row>
    <row r="67" spans="1:14" ht="11.25">
      <c r="A67" s="59"/>
      <c r="B67" s="77"/>
      <c r="C67" s="199"/>
      <c r="D67" s="78"/>
      <c r="E67" s="78"/>
      <c r="F67" s="216"/>
      <c r="G67" s="217"/>
      <c r="H67" s="218"/>
      <c r="I67" s="1369"/>
      <c r="J67" s="1370"/>
      <c r="K67" s="1369"/>
      <c r="L67" s="1371"/>
      <c r="M67" s="169"/>
      <c r="N67" s="61"/>
    </row>
    <row r="68" spans="1:13" ht="11.25">
      <c r="A68" s="59"/>
      <c r="B68" s="77"/>
      <c r="C68" s="199"/>
      <c r="D68" s="78"/>
      <c r="E68" s="78"/>
      <c r="F68" s="216"/>
      <c r="G68" s="217"/>
      <c r="H68" s="218"/>
      <c r="I68" s="1369"/>
      <c r="J68" s="1370"/>
      <c r="K68" s="1369"/>
      <c r="L68" s="1371"/>
      <c r="M68" s="219"/>
    </row>
    <row r="69" spans="1:14" ht="12" thickBot="1">
      <c r="A69" s="59"/>
      <c r="B69" s="77"/>
      <c r="C69" s="220"/>
      <c r="D69" s="191"/>
      <c r="E69" s="191"/>
      <c r="F69" s="192"/>
      <c r="G69" s="221"/>
      <c r="H69" s="222"/>
      <c r="I69" s="1358"/>
      <c r="J69" s="1359"/>
      <c r="K69" s="1358"/>
      <c r="L69" s="1360"/>
      <c r="M69" s="169"/>
      <c r="N69" s="61"/>
    </row>
    <row r="70" spans="1:13" ht="12" thickBot="1">
      <c r="A70" s="11"/>
      <c r="B70" s="135">
        <v>16</v>
      </c>
      <c r="C70" s="137" t="s">
        <v>36</v>
      </c>
      <c r="D70" s="223"/>
      <c r="E70" s="223"/>
      <c r="F70" s="224"/>
      <c r="G70" s="553">
        <f>SUM(G51:G60)</f>
        <v>0</v>
      </c>
      <c r="H70" s="554">
        <f>SUM(H51:H60)</f>
        <v>35333.808</v>
      </c>
      <c r="I70" s="1490">
        <f>SUM(J51:J60)</f>
        <v>41725.31800000001</v>
      </c>
      <c r="J70" s="1491"/>
      <c r="K70" s="1490">
        <f>SUM(K57:L69)</f>
        <v>42285.31800000001</v>
      </c>
      <c r="L70" s="1492"/>
      <c r="M70" s="219"/>
    </row>
    <row r="71" spans="1:13" ht="12" thickBot="1">
      <c r="A71" s="11"/>
      <c r="B71" s="1372" t="s">
        <v>37</v>
      </c>
      <c r="C71" s="1373"/>
      <c r="D71" s="1373"/>
      <c r="E71" s="1373"/>
      <c r="F71" s="1373"/>
      <c r="G71" s="1373"/>
      <c r="H71" s="1373"/>
      <c r="I71" s="1373"/>
      <c r="J71" s="1373"/>
      <c r="K71" s="1373"/>
      <c r="L71" s="1373"/>
      <c r="M71" s="219"/>
    </row>
    <row r="72" spans="1:13" ht="34.5" thickBot="1">
      <c r="A72" s="11"/>
      <c r="B72" s="1374" t="s">
        <v>28</v>
      </c>
      <c r="C72" s="1376" t="s">
        <v>38</v>
      </c>
      <c r="D72" s="1377"/>
      <c r="E72" s="1377"/>
      <c r="F72" s="1378"/>
      <c r="G72" s="167"/>
      <c r="H72" s="168" t="s">
        <v>328</v>
      </c>
      <c r="I72" s="1379" t="s">
        <v>324</v>
      </c>
      <c r="J72" s="1380"/>
      <c r="K72" s="1379" t="s">
        <v>329</v>
      </c>
      <c r="L72" s="1381"/>
      <c r="M72" s="219"/>
    </row>
    <row r="73" spans="1:13" ht="12" thickBot="1">
      <c r="A73" s="11"/>
      <c r="B73" s="1375"/>
      <c r="C73" s="21" t="s">
        <v>39</v>
      </c>
      <c r="D73" s="22" t="s">
        <v>40</v>
      </c>
      <c r="E73" s="47"/>
      <c r="F73" s="227"/>
      <c r="G73" s="228" t="s">
        <v>366</v>
      </c>
      <c r="H73" s="28" t="s">
        <v>41</v>
      </c>
      <c r="I73" s="1364" t="s">
        <v>42</v>
      </c>
      <c r="J73" s="1382"/>
      <c r="K73" s="1364" t="s">
        <v>42</v>
      </c>
      <c r="L73" s="1365"/>
      <c r="M73" s="219"/>
    </row>
    <row r="74" spans="1:13" ht="12" thickBot="1">
      <c r="A74" s="11"/>
      <c r="B74" s="135">
        <v>17</v>
      </c>
      <c r="C74" s="229" t="s">
        <v>43</v>
      </c>
      <c r="D74" s="230" t="s">
        <v>68</v>
      </c>
      <c r="E74" s="223"/>
      <c r="F74" s="224"/>
      <c r="G74" s="226"/>
      <c r="H74" s="231">
        <f>SUM(H75:H79)</f>
        <v>29333.807999999997</v>
      </c>
      <c r="I74" s="1356">
        <f>SUM(I75:J79)</f>
        <v>33225.31800000001</v>
      </c>
      <c r="J74" s="1357"/>
      <c r="K74" s="1356">
        <f>SUM(K75:L79)</f>
        <v>33225.31800000001</v>
      </c>
      <c r="L74" s="1357"/>
      <c r="M74" s="219"/>
    </row>
    <row r="75" spans="1:13" ht="11.25">
      <c r="A75" s="11"/>
      <c r="B75" s="29">
        <v>18</v>
      </c>
      <c r="C75" s="8" t="s">
        <v>155</v>
      </c>
      <c r="D75" s="1340" t="s">
        <v>85</v>
      </c>
      <c r="E75" s="1341"/>
      <c r="F75" s="166"/>
      <c r="G75" s="232"/>
      <c r="H75" s="233">
        <f>H41</f>
        <v>27936.96</v>
      </c>
      <c r="I75" s="1449">
        <f>J41</f>
        <v>31643.160000000003</v>
      </c>
      <c r="J75" s="1450"/>
      <c r="K75" s="1449">
        <f>L41</f>
        <v>31643.160000000003</v>
      </c>
      <c r="L75" s="1450"/>
      <c r="M75" s="219"/>
    </row>
    <row r="76" spans="1:14" ht="11.25">
      <c r="A76" s="59"/>
      <c r="B76" s="77">
        <v>20</v>
      </c>
      <c r="C76" s="234" t="s">
        <v>44</v>
      </c>
      <c r="D76" s="1352" t="s">
        <v>281</v>
      </c>
      <c r="E76" s="1353"/>
      <c r="F76" s="169"/>
      <c r="G76" s="217"/>
      <c r="H76" s="235"/>
      <c r="I76" s="1253"/>
      <c r="J76" s="1254"/>
      <c r="K76" s="1253"/>
      <c r="L76" s="1457"/>
      <c r="M76" s="169"/>
      <c r="N76" s="61"/>
    </row>
    <row r="77" spans="1:14" ht="12" thickBot="1">
      <c r="A77" s="59"/>
      <c r="B77" s="77">
        <v>21</v>
      </c>
      <c r="C77" s="236" t="s">
        <v>86</v>
      </c>
      <c r="D77" s="1335" t="s">
        <v>87</v>
      </c>
      <c r="E77" s="1336"/>
      <c r="F77" s="169"/>
      <c r="G77" s="211"/>
      <c r="H77" s="247"/>
      <c r="I77" s="1312"/>
      <c r="J77" s="1313"/>
      <c r="K77" s="1312"/>
      <c r="L77" s="1458"/>
      <c r="M77" s="169"/>
      <c r="N77" s="61"/>
    </row>
    <row r="78" spans="1:14" ht="12" thickBot="1">
      <c r="A78" s="59"/>
      <c r="B78" s="77"/>
      <c r="C78" s="236"/>
      <c r="D78" s="239" t="s">
        <v>305</v>
      </c>
      <c r="E78" s="237"/>
      <c r="F78" s="169"/>
      <c r="G78" s="240"/>
      <c r="H78" s="247"/>
      <c r="I78" s="524"/>
      <c r="J78" s="525"/>
      <c r="K78" s="524"/>
      <c r="L78" s="526"/>
      <c r="M78" s="169"/>
      <c r="N78" s="61"/>
    </row>
    <row r="79" spans="1:14" ht="12" thickBot="1">
      <c r="A79" s="59"/>
      <c r="B79" s="67">
        <v>22</v>
      </c>
      <c r="C79" s="244" t="s">
        <v>156</v>
      </c>
      <c r="D79" s="1348" t="s">
        <v>282</v>
      </c>
      <c r="E79" s="1349"/>
      <c r="F79" s="245"/>
      <c r="G79" s="555"/>
      <c r="H79" s="247">
        <f>SUM(H75:H77)*0.05</f>
        <v>1396.848</v>
      </c>
      <c r="I79" s="247">
        <f>SUM(I75:I77)*0.05</f>
        <v>1582.1580000000004</v>
      </c>
      <c r="J79" s="247">
        <f>SUM(J75:J77)*0.05</f>
        <v>0</v>
      </c>
      <c r="K79" s="247">
        <f>SUM(K75:K77)*0.05</f>
        <v>1582.1580000000004</v>
      </c>
      <c r="L79" s="247">
        <f>SUM(L75:L77)*0.05</f>
        <v>0</v>
      </c>
      <c r="M79" s="169"/>
      <c r="N79" s="61"/>
    </row>
    <row r="80" spans="1:13" ht="12" thickBot="1">
      <c r="A80" s="11"/>
      <c r="B80" s="248"/>
      <c r="C80" s="249"/>
      <c r="D80" s="250"/>
      <c r="E80" s="251"/>
      <c r="F80" s="252"/>
      <c r="G80" s="253"/>
      <c r="H80" s="256"/>
      <c r="I80" s="255"/>
      <c r="J80" s="256"/>
      <c r="K80" s="255"/>
      <c r="L80" s="257"/>
      <c r="M80" s="219"/>
    </row>
    <row r="81" spans="1:16" ht="12" thickBot="1">
      <c r="A81" s="11"/>
      <c r="B81" s="258">
        <v>23</v>
      </c>
      <c r="C81" s="259" t="s">
        <v>45</v>
      </c>
      <c r="D81" s="260" t="s">
        <v>46</v>
      </c>
      <c r="E81" s="261"/>
      <c r="F81" s="224"/>
      <c r="G81" s="262"/>
      <c r="H81" s="498">
        <f>H82+H85+H89+H96+H108+H117+H126+H128+H131+H138+H145+H132</f>
        <v>6000</v>
      </c>
      <c r="I81" s="1493">
        <f>I82+I85+I89+I96+I108+I117+I128+I131+I138+I145+I132</f>
        <v>8500</v>
      </c>
      <c r="J81" s="1494"/>
      <c r="K81" s="1493">
        <f>K82+K85+K89+K96+K108+K117+K128+K131+K138+K145+K132</f>
        <v>9060</v>
      </c>
      <c r="L81" s="1494"/>
      <c r="M81" s="219"/>
      <c r="P81" s="1248"/>
    </row>
    <row r="82" spans="1:14" ht="11.25">
      <c r="A82" s="59"/>
      <c r="B82" s="264">
        <v>24</v>
      </c>
      <c r="C82" s="265" t="s">
        <v>47</v>
      </c>
      <c r="D82" s="1344" t="s">
        <v>157</v>
      </c>
      <c r="E82" s="1345"/>
      <c r="F82" s="266"/>
      <c r="G82" s="267"/>
      <c r="H82" s="499">
        <f>SUM(H83:H84)</f>
        <v>0</v>
      </c>
      <c r="I82" s="1346">
        <f>I83+I84</f>
        <v>0</v>
      </c>
      <c r="J82" s="1495"/>
      <c r="K82" s="1346">
        <f>K83+K84</f>
        <v>0</v>
      </c>
      <c r="L82" s="1495"/>
      <c r="M82" s="169"/>
      <c r="N82" s="61"/>
    </row>
    <row r="83" spans="1:14" ht="11.25">
      <c r="A83" s="59"/>
      <c r="B83" s="269"/>
      <c r="C83" s="270" t="s">
        <v>123</v>
      </c>
      <c r="D83" s="1331" t="s">
        <v>158</v>
      </c>
      <c r="E83" s="1332"/>
      <c r="F83" s="271"/>
      <c r="G83" s="214"/>
      <c r="H83" s="323"/>
      <c r="I83" s="1309"/>
      <c r="J83" s="1310"/>
      <c r="K83" s="1309"/>
      <c r="L83" s="1310"/>
      <c r="M83" s="169"/>
      <c r="N83" s="61"/>
    </row>
    <row r="84" spans="1:14" ht="11.25">
      <c r="A84" s="59"/>
      <c r="B84" s="269"/>
      <c r="C84" s="270" t="s">
        <v>124</v>
      </c>
      <c r="D84" s="1331" t="s">
        <v>159</v>
      </c>
      <c r="E84" s="1332"/>
      <c r="F84" s="271"/>
      <c r="G84" s="214"/>
      <c r="H84" s="323"/>
      <c r="I84" s="1309"/>
      <c r="J84" s="1310"/>
      <c r="K84" s="1309"/>
      <c r="L84" s="1310"/>
      <c r="M84" s="169"/>
      <c r="N84" s="61"/>
    </row>
    <row r="85" spans="1:14" ht="11.25">
      <c r="A85" s="59"/>
      <c r="B85" s="273">
        <v>25</v>
      </c>
      <c r="C85" s="274" t="s">
        <v>48</v>
      </c>
      <c r="D85" s="1321" t="s">
        <v>49</v>
      </c>
      <c r="E85" s="1322"/>
      <c r="F85" s="275"/>
      <c r="G85" s="217"/>
      <c r="H85" s="466">
        <f>SUM(H86:H88)</f>
        <v>700</v>
      </c>
      <c r="I85" s="1330">
        <f>SUM(I86:I88)</f>
        <v>400</v>
      </c>
      <c r="J85" s="1326"/>
      <c r="K85" s="1330">
        <f>SUM(K86:K88)</f>
        <v>400</v>
      </c>
      <c r="L85" s="1326"/>
      <c r="M85" s="169"/>
      <c r="N85" s="61"/>
    </row>
    <row r="86" spans="1:14" ht="11.25">
      <c r="A86" s="59"/>
      <c r="B86" s="273"/>
      <c r="C86" s="277" t="s">
        <v>125</v>
      </c>
      <c r="D86" s="1307" t="s">
        <v>128</v>
      </c>
      <c r="E86" s="1308"/>
      <c r="F86" s="275"/>
      <c r="G86" s="217"/>
      <c r="H86" s="332"/>
      <c r="I86" s="1309"/>
      <c r="J86" s="1310"/>
      <c r="K86" s="1309"/>
      <c r="L86" s="1310"/>
      <c r="M86" s="169"/>
      <c r="N86" s="61"/>
    </row>
    <row r="87" spans="1:14" ht="11.25">
      <c r="A87" s="59"/>
      <c r="B87" s="273"/>
      <c r="C87" s="277" t="s">
        <v>126</v>
      </c>
      <c r="D87" s="1307" t="s">
        <v>165</v>
      </c>
      <c r="E87" s="1308"/>
      <c r="F87" s="275"/>
      <c r="G87" s="217"/>
      <c r="H87" s="332">
        <v>300</v>
      </c>
      <c r="I87" s="1309"/>
      <c r="J87" s="1310"/>
      <c r="K87" s="1309"/>
      <c r="L87" s="1310"/>
      <c r="M87" s="169"/>
      <c r="N87" s="61"/>
    </row>
    <row r="88" spans="1:14" ht="11.25">
      <c r="A88" s="59"/>
      <c r="B88" s="273"/>
      <c r="C88" s="277" t="s">
        <v>127</v>
      </c>
      <c r="D88" s="1307" t="s">
        <v>367</v>
      </c>
      <c r="E88" s="1308"/>
      <c r="F88" s="275"/>
      <c r="G88" s="217"/>
      <c r="H88" s="332">
        <v>400</v>
      </c>
      <c r="I88" s="1309">
        <v>400</v>
      </c>
      <c r="J88" s="1310"/>
      <c r="K88" s="1309">
        <v>400</v>
      </c>
      <c r="L88" s="1310"/>
      <c r="M88" s="169"/>
      <c r="N88" s="61"/>
    </row>
    <row r="89" spans="1:14" ht="11.25">
      <c r="A89" s="59"/>
      <c r="B89" s="273">
        <v>26</v>
      </c>
      <c r="C89" s="274" t="s">
        <v>50</v>
      </c>
      <c r="D89" s="1321" t="s">
        <v>51</v>
      </c>
      <c r="E89" s="1322"/>
      <c r="F89" s="275"/>
      <c r="G89" s="217"/>
      <c r="H89" s="466">
        <f>SUM(H90:H95)</f>
        <v>300</v>
      </c>
      <c r="I89" s="1330">
        <f>I90+I91+I92+I93+I94+I95</f>
        <v>1000</v>
      </c>
      <c r="J89" s="1326"/>
      <c r="K89" s="1330">
        <f>K90+K91+K92+K93+K94+K95</f>
        <v>1200</v>
      </c>
      <c r="L89" s="1326"/>
      <c r="M89" s="169"/>
      <c r="N89" s="61"/>
    </row>
    <row r="90" spans="1:14" ht="11.25">
      <c r="A90" s="59"/>
      <c r="B90" s="273"/>
      <c r="C90" s="277" t="s">
        <v>130</v>
      </c>
      <c r="D90" s="1307" t="s">
        <v>164</v>
      </c>
      <c r="E90" s="1308"/>
      <c r="F90" s="275"/>
      <c r="G90" s="217"/>
      <c r="H90" s="465"/>
      <c r="I90" s="1309"/>
      <c r="J90" s="1310"/>
      <c r="K90" s="1309"/>
      <c r="L90" s="1310"/>
      <c r="M90" s="169"/>
      <c r="N90" s="61"/>
    </row>
    <row r="91" spans="1:14" ht="11.25">
      <c r="A91" s="59"/>
      <c r="B91" s="273"/>
      <c r="C91" s="277" t="s">
        <v>131</v>
      </c>
      <c r="D91" s="1307" t="s">
        <v>166</v>
      </c>
      <c r="E91" s="1308"/>
      <c r="F91" s="275"/>
      <c r="G91" s="217"/>
      <c r="H91" s="465"/>
      <c r="I91" s="1309"/>
      <c r="J91" s="1310"/>
      <c r="K91" s="1309"/>
      <c r="L91" s="1310"/>
      <c r="M91" s="169"/>
      <c r="N91" s="61"/>
    </row>
    <row r="92" spans="1:14" ht="11.25">
      <c r="A92" s="59"/>
      <c r="B92" s="273"/>
      <c r="C92" s="277" t="s">
        <v>132</v>
      </c>
      <c r="D92" s="1307" t="s">
        <v>167</v>
      </c>
      <c r="E92" s="1308"/>
      <c r="F92" s="275"/>
      <c r="G92" s="217"/>
      <c r="H92" s="465"/>
      <c r="I92" s="1309"/>
      <c r="J92" s="1310"/>
      <c r="K92" s="1309"/>
      <c r="L92" s="1310"/>
      <c r="M92" s="169"/>
      <c r="N92" s="61"/>
    </row>
    <row r="93" spans="1:14" ht="11.25">
      <c r="A93" s="59"/>
      <c r="B93" s="273"/>
      <c r="C93" s="277" t="s">
        <v>168</v>
      </c>
      <c r="D93" s="1307" t="s">
        <v>169</v>
      </c>
      <c r="E93" s="1308"/>
      <c r="F93" s="275"/>
      <c r="G93" s="217"/>
      <c r="H93" s="465"/>
      <c r="I93" s="1309"/>
      <c r="J93" s="1310"/>
      <c r="K93" s="1309"/>
      <c r="L93" s="1310"/>
      <c r="M93" s="169"/>
      <c r="N93" s="61"/>
    </row>
    <row r="94" spans="1:14" ht="11.25">
      <c r="A94" s="59"/>
      <c r="B94" s="273"/>
      <c r="C94" s="283" t="s">
        <v>170</v>
      </c>
      <c r="D94" s="278" t="s">
        <v>171</v>
      </c>
      <c r="E94" s="279"/>
      <c r="F94" s="275"/>
      <c r="G94" s="217"/>
      <c r="H94" s="465"/>
      <c r="I94" s="1309"/>
      <c r="J94" s="1310"/>
      <c r="K94" s="1309"/>
      <c r="L94" s="1310"/>
      <c r="M94" s="169"/>
      <c r="N94" s="61"/>
    </row>
    <row r="95" spans="1:14" ht="11.25">
      <c r="A95" s="59"/>
      <c r="B95" s="273"/>
      <c r="C95" s="277" t="s">
        <v>172</v>
      </c>
      <c r="D95" s="278" t="s">
        <v>173</v>
      </c>
      <c r="E95" s="279"/>
      <c r="F95" s="275"/>
      <c r="G95" s="217"/>
      <c r="H95" s="332">
        <v>300</v>
      </c>
      <c r="I95" s="1309">
        <v>1000</v>
      </c>
      <c r="J95" s="1310"/>
      <c r="K95" s="1309">
        <v>1200</v>
      </c>
      <c r="L95" s="1310"/>
      <c r="M95" s="169"/>
      <c r="N95" s="61"/>
    </row>
    <row r="96" spans="1:14" ht="11.25">
      <c r="A96" s="59"/>
      <c r="B96" s="273">
        <v>27</v>
      </c>
      <c r="C96" s="274" t="s">
        <v>52</v>
      </c>
      <c r="D96" s="1321" t="s">
        <v>289</v>
      </c>
      <c r="E96" s="1322"/>
      <c r="F96" s="275"/>
      <c r="G96" s="217"/>
      <c r="H96" s="466">
        <f>SUM(H97:H107)</f>
        <v>0</v>
      </c>
      <c r="I96" s="1330">
        <f>SUM(I97:J107)</f>
        <v>500</v>
      </c>
      <c r="J96" s="1478"/>
      <c r="K96" s="1330">
        <f>SUM(K97:L107)</f>
        <v>500</v>
      </c>
      <c r="L96" s="1478"/>
      <c r="M96" s="169"/>
      <c r="N96" s="61"/>
    </row>
    <row r="97" spans="1:14" ht="11.25">
      <c r="A97" s="59"/>
      <c r="B97" s="273"/>
      <c r="C97" s="277" t="s">
        <v>174</v>
      </c>
      <c r="D97" s="1307" t="s">
        <v>175</v>
      </c>
      <c r="E97" s="1308"/>
      <c r="F97" s="275"/>
      <c r="G97" s="217"/>
      <c r="H97" s="465"/>
      <c r="I97" s="1309"/>
      <c r="J97" s="1310"/>
      <c r="K97" s="1309"/>
      <c r="L97" s="1310"/>
      <c r="M97" s="169"/>
      <c r="N97" s="61"/>
    </row>
    <row r="98" spans="1:14" ht="11.25">
      <c r="A98" s="59"/>
      <c r="B98" s="273"/>
      <c r="C98" s="277" t="s">
        <v>176</v>
      </c>
      <c r="D98" s="278" t="s">
        <v>177</v>
      </c>
      <c r="E98" s="279"/>
      <c r="F98" s="275"/>
      <c r="G98" s="217"/>
      <c r="H98" s="465"/>
      <c r="I98" s="1309"/>
      <c r="J98" s="1310"/>
      <c r="K98" s="1309"/>
      <c r="L98" s="1310"/>
      <c r="M98" s="169"/>
      <c r="N98" s="61"/>
    </row>
    <row r="99" spans="1:14" ht="11.25">
      <c r="A99" s="59"/>
      <c r="B99" s="273"/>
      <c r="C99" s="277" t="s">
        <v>178</v>
      </c>
      <c r="D99" s="278" t="s">
        <v>179</v>
      </c>
      <c r="E99" s="279"/>
      <c r="F99" s="275"/>
      <c r="G99" s="217"/>
      <c r="H99" s="465"/>
      <c r="I99" s="1309"/>
      <c r="J99" s="1310"/>
      <c r="K99" s="1309"/>
      <c r="L99" s="1310"/>
      <c r="M99" s="169"/>
      <c r="N99" s="61"/>
    </row>
    <row r="100" spans="1:14" ht="11.25">
      <c r="A100" s="59"/>
      <c r="B100" s="273"/>
      <c r="C100" s="277" t="s">
        <v>180</v>
      </c>
      <c r="D100" s="278" t="s">
        <v>181</v>
      </c>
      <c r="E100" s="279"/>
      <c r="F100" s="275"/>
      <c r="G100" s="217"/>
      <c r="H100" s="465"/>
      <c r="I100" s="1309"/>
      <c r="J100" s="1310"/>
      <c r="K100" s="1309"/>
      <c r="L100" s="1310"/>
      <c r="M100" s="169"/>
      <c r="N100" s="61"/>
    </row>
    <row r="101" spans="1:14" ht="11.25">
      <c r="A101" s="59"/>
      <c r="B101" s="273"/>
      <c r="C101" s="277" t="s">
        <v>182</v>
      </c>
      <c r="D101" s="278" t="s">
        <v>183</v>
      </c>
      <c r="E101" s="279"/>
      <c r="F101" s="275"/>
      <c r="G101" s="217"/>
      <c r="H101" s="332"/>
      <c r="I101" s="1309"/>
      <c r="J101" s="1310"/>
      <c r="K101" s="1309"/>
      <c r="L101" s="1310"/>
      <c r="M101" s="169"/>
      <c r="N101" s="61"/>
    </row>
    <row r="102" spans="1:14" ht="11.25">
      <c r="A102" s="59"/>
      <c r="B102" s="273"/>
      <c r="C102" s="277" t="s">
        <v>184</v>
      </c>
      <c r="D102" s="278" t="s">
        <v>185</v>
      </c>
      <c r="E102" s="279"/>
      <c r="F102" s="275"/>
      <c r="G102" s="217"/>
      <c r="H102" s="332"/>
      <c r="I102" s="1309" t="s">
        <v>290</v>
      </c>
      <c r="J102" s="1310"/>
      <c r="K102" s="1309"/>
      <c r="L102" s="1310"/>
      <c r="M102" s="169"/>
      <c r="N102" s="61"/>
    </row>
    <row r="103" spans="1:14" ht="11.25">
      <c r="A103" s="59"/>
      <c r="B103" s="273"/>
      <c r="C103" s="277" t="s">
        <v>186</v>
      </c>
      <c r="D103" s="278" t="s">
        <v>187</v>
      </c>
      <c r="E103" s="279" t="s">
        <v>290</v>
      </c>
      <c r="F103" s="275"/>
      <c r="G103" s="217"/>
      <c r="H103" s="332"/>
      <c r="I103" s="1309"/>
      <c r="J103" s="1310"/>
      <c r="K103" s="1309"/>
      <c r="L103" s="1310"/>
      <c r="M103" s="169"/>
      <c r="N103" s="61"/>
    </row>
    <row r="104" spans="1:14" ht="11.25">
      <c r="A104" s="59"/>
      <c r="B104" s="273"/>
      <c r="C104" s="277" t="s">
        <v>188</v>
      </c>
      <c r="D104" s="278" t="s">
        <v>189</v>
      </c>
      <c r="E104" s="279"/>
      <c r="F104" s="275"/>
      <c r="G104" s="217"/>
      <c r="H104" s="332"/>
      <c r="I104" s="1309"/>
      <c r="J104" s="1310"/>
      <c r="K104" s="1309"/>
      <c r="L104" s="1310"/>
      <c r="M104" s="169"/>
      <c r="N104" s="61"/>
    </row>
    <row r="105" spans="1:14" ht="11.25">
      <c r="A105" s="59"/>
      <c r="B105" s="273"/>
      <c r="C105" s="277" t="s">
        <v>190</v>
      </c>
      <c r="D105" s="278" t="s">
        <v>191</v>
      </c>
      <c r="E105" s="279"/>
      <c r="F105" s="275"/>
      <c r="G105" s="217"/>
      <c r="H105" s="332"/>
      <c r="I105" s="1309"/>
      <c r="J105" s="1310"/>
      <c r="K105" s="1309"/>
      <c r="L105" s="1310"/>
      <c r="M105" s="169"/>
      <c r="N105" s="61"/>
    </row>
    <row r="106" spans="1:14" ht="11.25">
      <c r="A106" s="59"/>
      <c r="B106" s="273"/>
      <c r="C106" s="277" t="s">
        <v>192</v>
      </c>
      <c r="D106" s="1307" t="s">
        <v>193</v>
      </c>
      <c r="E106" s="1308"/>
      <c r="F106" s="275"/>
      <c r="G106" s="217"/>
      <c r="H106" s="332"/>
      <c r="I106" s="1309"/>
      <c r="J106" s="1310"/>
      <c r="K106" s="1309"/>
      <c r="L106" s="1310"/>
      <c r="M106" s="169"/>
      <c r="N106" s="61"/>
    </row>
    <row r="107" spans="1:14" ht="11.25">
      <c r="A107" s="59"/>
      <c r="B107" s="273"/>
      <c r="C107" s="277" t="s">
        <v>194</v>
      </c>
      <c r="D107" s="278" t="s">
        <v>195</v>
      </c>
      <c r="E107" s="279"/>
      <c r="F107" s="275"/>
      <c r="G107" s="217"/>
      <c r="H107" s="332">
        <v>0</v>
      </c>
      <c r="I107" s="1309">
        <v>500</v>
      </c>
      <c r="J107" s="1310"/>
      <c r="K107" s="1309">
        <v>500</v>
      </c>
      <c r="L107" s="1310"/>
      <c r="M107" s="169"/>
      <c r="N107" s="61"/>
    </row>
    <row r="108" spans="1:14" ht="11.25">
      <c r="A108" s="59"/>
      <c r="B108" s="273">
        <v>28</v>
      </c>
      <c r="C108" s="274" t="s">
        <v>53</v>
      </c>
      <c r="D108" s="1321" t="s">
        <v>196</v>
      </c>
      <c r="E108" s="1322"/>
      <c r="F108" s="275"/>
      <c r="G108" s="217"/>
      <c r="H108" s="371">
        <f>SUM(H109:H116)</f>
        <v>0</v>
      </c>
      <c r="I108" s="1309">
        <f>I109+I110+I111+I113+I114+I115+I116</f>
        <v>0</v>
      </c>
      <c r="J108" s="1329"/>
      <c r="K108" s="1309">
        <f>K109+K110+K111+K113+K114+K115+K116</f>
        <v>0</v>
      </c>
      <c r="L108" s="1329"/>
      <c r="M108" s="169"/>
      <c r="N108" s="61"/>
    </row>
    <row r="109" spans="1:14" ht="11.25">
      <c r="A109" s="59"/>
      <c r="B109" s="273"/>
      <c r="C109" s="277" t="s">
        <v>133</v>
      </c>
      <c r="D109" s="1307" t="s">
        <v>139</v>
      </c>
      <c r="E109" s="1308"/>
      <c r="F109" s="275"/>
      <c r="G109" s="217"/>
      <c r="H109" s="332"/>
      <c r="I109" s="1309"/>
      <c r="J109" s="1310"/>
      <c r="K109" s="1309"/>
      <c r="L109" s="1310"/>
      <c r="M109" s="169"/>
      <c r="N109" s="61"/>
    </row>
    <row r="110" spans="1:14" ht="11.25">
      <c r="A110" s="59"/>
      <c r="B110" s="273"/>
      <c r="C110" s="277" t="s">
        <v>134</v>
      </c>
      <c r="D110" s="1307" t="s">
        <v>197</v>
      </c>
      <c r="E110" s="1308"/>
      <c r="F110" s="275"/>
      <c r="G110" s="217"/>
      <c r="H110" s="332"/>
      <c r="I110" s="1309"/>
      <c r="J110" s="1310"/>
      <c r="K110" s="1309"/>
      <c r="L110" s="1310"/>
      <c r="M110" s="169"/>
      <c r="N110" s="61"/>
    </row>
    <row r="111" spans="1:14" ht="11.25">
      <c r="A111" s="59"/>
      <c r="B111" s="273"/>
      <c r="C111" s="277" t="s">
        <v>135</v>
      </c>
      <c r="D111" s="1307" t="s">
        <v>140</v>
      </c>
      <c r="E111" s="1308"/>
      <c r="F111" s="275"/>
      <c r="G111" s="217"/>
      <c r="H111" s="465"/>
      <c r="I111" s="1309"/>
      <c r="J111" s="1310"/>
      <c r="K111" s="1309"/>
      <c r="L111" s="1310"/>
      <c r="M111" s="169"/>
      <c r="N111" s="61"/>
    </row>
    <row r="112" spans="1:14" ht="11.25">
      <c r="A112" s="59"/>
      <c r="B112" s="273"/>
      <c r="C112" s="277" t="s">
        <v>198</v>
      </c>
      <c r="D112" s="278" t="s">
        <v>199</v>
      </c>
      <c r="E112" s="279"/>
      <c r="F112" s="275"/>
      <c r="G112" s="217"/>
      <c r="H112" s="465"/>
      <c r="I112" s="1309"/>
      <c r="J112" s="1310"/>
      <c r="K112" s="1309"/>
      <c r="L112" s="1310"/>
      <c r="M112" s="169"/>
      <c r="N112" s="61"/>
    </row>
    <row r="113" spans="1:14" ht="11.25">
      <c r="A113" s="59"/>
      <c r="B113" s="273"/>
      <c r="C113" s="277" t="s">
        <v>200</v>
      </c>
      <c r="D113" s="1307" t="s">
        <v>141</v>
      </c>
      <c r="E113" s="1308"/>
      <c r="F113" s="275"/>
      <c r="G113" s="217"/>
      <c r="H113" s="465"/>
      <c r="I113" s="1309"/>
      <c r="J113" s="1310"/>
      <c r="K113" s="1309"/>
      <c r="L113" s="1310"/>
      <c r="M113" s="169"/>
      <c r="N113" s="61"/>
    </row>
    <row r="114" spans="1:14" ht="11.25">
      <c r="A114" s="59"/>
      <c r="B114" s="273"/>
      <c r="C114" s="277" t="s">
        <v>136</v>
      </c>
      <c r="D114" s="1307" t="s">
        <v>201</v>
      </c>
      <c r="E114" s="1308"/>
      <c r="F114" s="275"/>
      <c r="G114" s="217"/>
      <c r="H114" s="465"/>
      <c r="I114" s="1309"/>
      <c r="J114" s="1310"/>
      <c r="K114" s="1309"/>
      <c r="L114" s="1310"/>
      <c r="M114" s="169"/>
      <c r="N114" s="61"/>
    </row>
    <row r="115" spans="1:14" ht="11.25">
      <c r="A115" s="59"/>
      <c r="B115" s="273"/>
      <c r="C115" s="277" t="s">
        <v>137</v>
      </c>
      <c r="D115" s="1307" t="s">
        <v>202</v>
      </c>
      <c r="E115" s="1308"/>
      <c r="F115" s="275"/>
      <c r="G115" s="217"/>
      <c r="H115" s="465"/>
      <c r="I115" s="1309"/>
      <c r="J115" s="1310"/>
      <c r="K115" s="1309"/>
      <c r="L115" s="1310"/>
      <c r="M115" s="169"/>
      <c r="N115" s="61"/>
    </row>
    <row r="116" spans="1:14" ht="11.25">
      <c r="A116" s="59"/>
      <c r="B116" s="273"/>
      <c r="C116" s="277" t="s">
        <v>138</v>
      </c>
      <c r="D116" s="1307" t="s">
        <v>203</v>
      </c>
      <c r="E116" s="1308"/>
      <c r="F116" s="275"/>
      <c r="G116" s="217"/>
      <c r="H116" s="465"/>
      <c r="I116" s="1309"/>
      <c r="J116" s="1310"/>
      <c r="K116" s="1309"/>
      <c r="L116" s="1310"/>
      <c r="M116" s="169"/>
      <c r="N116" s="61"/>
    </row>
    <row r="117" spans="1:14" ht="11.25">
      <c r="A117" s="59"/>
      <c r="B117" s="273">
        <v>29</v>
      </c>
      <c r="C117" s="274" t="s">
        <v>54</v>
      </c>
      <c r="D117" s="1321" t="s">
        <v>142</v>
      </c>
      <c r="E117" s="1322"/>
      <c r="F117" s="275"/>
      <c r="G117" s="217">
        <f>SUM(G119:G125)</f>
        <v>0</v>
      </c>
      <c r="H117" s="466">
        <f>SUM(H119:H126)</f>
        <v>0</v>
      </c>
      <c r="I117" s="1309">
        <f>I119+I120+I121+I122+I123+I124+I125</f>
        <v>0</v>
      </c>
      <c r="J117" s="1329"/>
      <c r="K117" s="1309">
        <f>K119+K120+K121+K122+K123+K124+K125</f>
        <v>0</v>
      </c>
      <c r="L117" s="1329"/>
      <c r="M117" s="169"/>
      <c r="N117" s="61"/>
    </row>
    <row r="118" spans="1:14" ht="11.25">
      <c r="A118" s="59"/>
      <c r="B118" s="284"/>
      <c r="C118" s="277" t="s">
        <v>204</v>
      </c>
      <c r="D118" s="278" t="s">
        <v>205</v>
      </c>
      <c r="E118" s="279"/>
      <c r="F118" s="275"/>
      <c r="G118" s="217"/>
      <c r="H118" s="467"/>
      <c r="I118" s="1309"/>
      <c r="J118" s="1310"/>
      <c r="K118" s="1309"/>
      <c r="L118" s="1310"/>
      <c r="M118" s="169"/>
      <c r="N118" s="61"/>
    </row>
    <row r="119" spans="1:14" ht="11.25">
      <c r="A119" s="59"/>
      <c r="B119" s="273"/>
      <c r="C119" s="277" t="s">
        <v>206</v>
      </c>
      <c r="D119" s="1307" t="s">
        <v>143</v>
      </c>
      <c r="E119" s="1308"/>
      <c r="F119" s="275"/>
      <c r="G119" s="217"/>
      <c r="H119" s="465"/>
      <c r="I119" s="1309"/>
      <c r="J119" s="1310"/>
      <c r="K119" s="1309"/>
      <c r="L119" s="1310"/>
      <c r="M119" s="169"/>
      <c r="N119" s="61"/>
    </row>
    <row r="120" spans="1:14" ht="11.25">
      <c r="A120" s="59"/>
      <c r="B120" s="273"/>
      <c r="C120" s="277" t="s">
        <v>207</v>
      </c>
      <c r="D120" s="1307" t="s">
        <v>208</v>
      </c>
      <c r="E120" s="1308"/>
      <c r="F120" s="275"/>
      <c r="G120" s="217"/>
      <c r="H120" s="465"/>
      <c r="I120" s="1309"/>
      <c r="J120" s="1310"/>
      <c r="K120" s="1309"/>
      <c r="L120" s="1310"/>
      <c r="M120" s="169"/>
      <c r="N120" s="61"/>
    </row>
    <row r="121" spans="1:14" ht="11.25">
      <c r="A121" s="59"/>
      <c r="B121" s="273"/>
      <c r="C121" s="277" t="s">
        <v>209</v>
      </c>
      <c r="D121" s="1307" t="s">
        <v>144</v>
      </c>
      <c r="E121" s="1308"/>
      <c r="F121" s="275"/>
      <c r="G121" s="217"/>
      <c r="H121" s="465"/>
      <c r="I121" s="1309"/>
      <c r="J121" s="1310"/>
      <c r="K121" s="1309"/>
      <c r="L121" s="1310"/>
      <c r="M121" s="169"/>
      <c r="N121" s="61"/>
    </row>
    <row r="122" spans="1:14" ht="11.25">
      <c r="A122" s="59"/>
      <c r="B122" s="273"/>
      <c r="C122" s="277" t="s">
        <v>210</v>
      </c>
      <c r="D122" s="1307" t="s">
        <v>145</v>
      </c>
      <c r="E122" s="1308"/>
      <c r="F122" s="275"/>
      <c r="G122" s="217"/>
      <c r="H122" s="465"/>
      <c r="I122" s="1309"/>
      <c r="J122" s="1310"/>
      <c r="K122" s="1309"/>
      <c r="L122" s="1310"/>
      <c r="M122" s="169"/>
      <c r="N122" s="61"/>
    </row>
    <row r="123" spans="1:14" ht="11.25">
      <c r="A123" s="59"/>
      <c r="B123" s="273"/>
      <c r="C123" s="277" t="s">
        <v>211</v>
      </c>
      <c r="D123" s="1307" t="s">
        <v>146</v>
      </c>
      <c r="E123" s="1308"/>
      <c r="F123" s="275"/>
      <c r="G123" s="217"/>
      <c r="H123" s="465"/>
      <c r="I123" s="1309"/>
      <c r="J123" s="1310"/>
      <c r="K123" s="1309"/>
      <c r="L123" s="1310"/>
      <c r="M123" s="169"/>
      <c r="N123" s="61"/>
    </row>
    <row r="124" spans="1:14" ht="11.25">
      <c r="A124" s="59"/>
      <c r="B124" s="273"/>
      <c r="C124" s="277" t="s">
        <v>212</v>
      </c>
      <c r="D124" s="1320" t="s">
        <v>147</v>
      </c>
      <c r="E124" s="1320"/>
      <c r="F124" s="289"/>
      <c r="G124" s="217"/>
      <c r="H124" s="465"/>
      <c r="I124" s="1309"/>
      <c r="J124" s="1310"/>
      <c r="K124" s="1309"/>
      <c r="L124" s="1310"/>
      <c r="M124" s="169"/>
      <c r="N124" s="61"/>
    </row>
    <row r="125" spans="1:14" ht="11.25">
      <c r="A125" s="59"/>
      <c r="B125" s="273"/>
      <c r="C125" s="277" t="s">
        <v>213</v>
      </c>
      <c r="D125" s="114" t="s">
        <v>214</v>
      </c>
      <c r="E125" s="114"/>
      <c r="F125" s="289"/>
      <c r="G125" s="217"/>
      <c r="H125" s="465"/>
      <c r="I125" s="1309"/>
      <c r="J125" s="1310"/>
      <c r="K125" s="1309"/>
      <c r="L125" s="1310"/>
      <c r="M125" s="169"/>
      <c r="N125" s="61"/>
    </row>
    <row r="126" spans="1:14" ht="11.25">
      <c r="A126" s="59"/>
      <c r="B126" s="273"/>
      <c r="C126" s="468" t="s">
        <v>293</v>
      </c>
      <c r="D126" s="105" t="s">
        <v>294</v>
      </c>
      <c r="E126" s="308"/>
      <c r="F126" s="289"/>
      <c r="G126" s="217"/>
      <c r="H126" s="466">
        <f>SUM(H127:H127)</f>
        <v>0</v>
      </c>
      <c r="I126" s="281"/>
      <c r="J126" s="282"/>
      <c r="K126" s="281"/>
      <c r="L126" s="282"/>
      <c r="M126" s="169"/>
      <c r="N126" s="61"/>
    </row>
    <row r="127" spans="1:14" ht="11.25">
      <c r="A127" s="59"/>
      <c r="B127" s="273"/>
      <c r="C127" s="469" t="s">
        <v>295</v>
      </c>
      <c r="D127" s="309" t="s">
        <v>298</v>
      </c>
      <c r="E127" s="32"/>
      <c r="F127" s="289"/>
      <c r="G127" s="217"/>
      <c r="H127" s="465"/>
      <c r="I127" s="281"/>
      <c r="J127" s="282"/>
      <c r="K127" s="281"/>
      <c r="L127" s="282"/>
      <c r="M127" s="169"/>
      <c r="N127" s="61"/>
    </row>
    <row r="128" spans="1:14" ht="11.25">
      <c r="A128" s="59"/>
      <c r="B128" s="273">
        <v>30</v>
      </c>
      <c r="C128" s="274" t="s">
        <v>55</v>
      </c>
      <c r="D128" s="1321" t="s">
        <v>215</v>
      </c>
      <c r="E128" s="1322"/>
      <c r="F128" s="275"/>
      <c r="G128" s="217"/>
      <c r="H128" s="466">
        <f>SUM(H129:H130)</f>
        <v>5000</v>
      </c>
      <c r="I128" s="1330">
        <f>I129+I130</f>
        <v>6600</v>
      </c>
      <c r="J128" s="1478"/>
      <c r="K128" s="1330">
        <f>K129+K130</f>
        <v>6960</v>
      </c>
      <c r="L128" s="1478"/>
      <c r="M128" s="169"/>
      <c r="N128" s="61"/>
    </row>
    <row r="129" spans="1:14" ht="11.25">
      <c r="A129" s="59"/>
      <c r="B129" s="273"/>
      <c r="C129" s="277" t="s">
        <v>148</v>
      </c>
      <c r="D129" s="1307" t="s">
        <v>216</v>
      </c>
      <c r="E129" s="1308"/>
      <c r="F129" s="275"/>
      <c r="G129" s="217"/>
      <c r="H129" s="332">
        <v>5000</v>
      </c>
      <c r="I129" s="1309">
        <v>6600</v>
      </c>
      <c r="J129" s="1310"/>
      <c r="K129" s="1309">
        <v>6960</v>
      </c>
      <c r="L129" s="1310"/>
      <c r="M129" s="169"/>
      <c r="N129" s="61"/>
    </row>
    <row r="130" spans="1:14" ht="11.25">
      <c r="A130" s="59"/>
      <c r="B130" s="273"/>
      <c r="C130" s="277" t="s">
        <v>149</v>
      </c>
      <c r="D130" s="1307" t="s">
        <v>217</v>
      </c>
      <c r="E130" s="1308"/>
      <c r="F130" s="275"/>
      <c r="G130" s="217"/>
      <c r="H130" s="465"/>
      <c r="I130" s="1309"/>
      <c r="J130" s="1310"/>
      <c r="K130" s="1309"/>
      <c r="L130" s="1310"/>
      <c r="M130" s="169"/>
      <c r="N130" s="61"/>
    </row>
    <row r="131" spans="1:14" ht="11.25">
      <c r="A131" s="59"/>
      <c r="B131" s="273"/>
      <c r="C131" s="274" t="s">
        <v>219</v>
      </c>
      <c r="D131" s="1321" t="s">
        <v>218</v>
      </c>
      <c r="E131" s="1322"/>
      <c r="F131" s="287"/>
      <c r="G131" s="288"/>
      <c r="H131" s="481"/>
      <c r="I131" s="1330"/>
      <c r="J131" s="1326"/>
      <c r="K131" s="1330"/>
      <c r="L131" s="1326"/>
      <c r="M131" s="169"/>
      <c r="N131" s="61"/>
    </row>
    <row r="132" spans="1:14" ht="13.5" customHeight="1">
      <c r="A132" s="59"/>
      <c r="B132" s="273">
        <v>32</v>
      </c>
      <c r="C132" s="274" t="s">
        <v>56</v>
      </c>
      <c r="D132" s="1321" t="s">
        <v>150</v>
      </c>
      <c r="E132" s="1322"/>
      <c r="F132" s="275"/>
      <c r="G132" s="217">
        <f>SUM(G133:G137)</f>
        <v>0</v>
      </c>
      <c r="H132" s="466">
        <f>SUM(H133:H137)</f>
        <v>0</v>
      </c>
      <c r="I132" s="1309">
        <f>I133+I134+I135+I136+I137</f>
        <v>0</v>
      </c>
      <c r="J132" s="1329"/>
      <c r="K132" s="1309">
        <f>K133+K134+K135+K136+K137</f>
        <v>0</v>
      </c>
      <c r="L132" s="1329"/>
      <c r="M132" s="169"/>
      <c r="N132" s="61"/>
    </row>
    <row r="133" spans="1:14" ht="13.5" customHeight="1">
      <c r="A133" s="59"/>
      <c r="B133" s="273"/>
      <c r="C133" s="277" t="s">
        <v>151</v>
      </c>
      <c r="D133" s="1307" t="s">
        <v>153</v>
      </c>
      <c r="E133" s="1308"/>
      <c r="F133" s="275"/>
      <c r="G133" s="217"/>
      <c r="H133" s="465"/>
      <c r="I133" s="1309"/>
      <c r="J133" s="1310"/>
      <c r="K133" s="1309"/>
      <c r="L133" s="1310"/>
      <c r="M133" s="169"/>
      <c r="N133" s="61"/>
    </row>
    <row r="134" spans="1:14" ht="13.5" customHeight="1">
      <c r="A134" s="59"/>
      <c r="B134" s="273"/>
      <c r="C134" s="277" t="s">
        <v>220</v>
      </c>
      <c r="D134" s="1307" t="s">
        <v>221</v>
      </c>
      <c r="E134" s="1308"/>
      <c r="F134" s="275"/>
      <c r="G134" s="217"/>
      <c r="H134" s="465"/>
      <c r="I134" s="1309"/>
      <c r="J134" s="1310"/>
      <c r="K134" s="1309"/>
      <c r="L134" s="1310"/>
      <c r="M134" s="169"/>
      <c r="N134" s="61"/>
    </row>
    <row r="135" spans="1:14" ht="13.5" customHeight="1">
      <c r="A135" s="59"/>
      <c r="B135" s="273"/>
      <c r="C135" s="277" t="s">
        <v>222</v>
      </c>
      <c r="D135" s="1307" t="s">
        <v>223</v>
      </c>
      <c r="E135" s="1308"/>
      <c r="F135" s="275"/>
      <c r="G135" s="217"/>
      <c r="H135" s="465"/>
      <c r="I135" s="1309"/>
      <c r="J135" s="1310"/>
      <c r="K135" s="1309"/>
      <c r="L135" s="1310"/>
      <c r="M135" s="169"/>
      <c r="N135" s="61"/>
    </row>
    <row r="136" spans="1:14" ht="13.5" customHeight="1">
      <c r="A136" s="59"/>
      <c r="B136" s="273"/>
      <c r="C136" s="277" t="s">
        <v>224</v>
      </c>
      <c r="D136" s="1318" t="s">
        <v>225</v>
      </c>
      <c r="E136" s="1319"/>
      <c r="F136" s="289"/>
      <c r="G136" s="217"/>
      <c r="H136" s="465"/>
      <c r="I136" s="1309"/>
      <c r="J136" s="1310"/>
      <c r="K136" s="1309"/>
      <c r="L136" s="1310"/>
      <c r="M136" s="169"/>
      <c r="N136" s="61"/>
    </row>
    <row r="137" spans="1:14" ht="13.5" customHeight="1">
      <c r="A137" s="59"/>
      <c r="B137" s="273"/>
      <c r="C137" s="277" t="s">
        <v>226</v>
      </c>
      <c r="D137" s="1320" t="s">
        <v>227</v>
      </c>
      <c r="E137" s="1320"/>
      <c r="F137" s="289"/>
      <c r="G137" s="217"/>
      <c r="H137" s="471"/>
      <c r="I137" s="1305"/>
      <c r="J137" s="1305"/>
      <c r="K137" s="1311"/>
      <c r="L137" s="1310"/>
      <c r="M137" s="169"/>
      <c r="N137" s="61"/>
    </row>
    <row r="138" spans="1:14" s="286" customFormat="1" ht="13.5" customHeight="1">
      <c r="A138" s="291"/>
      <c r="B138" s="273"/>
      <c r="C138" s="274" t="s">
        <v>69</v>
      </c>
      <c r="D138" s="1321" t="s">
        <v>228</v>
      </c>
      <c r="E138" s="1322"/>
      <c r="F138" s="287"/>
      <c r="G138" s="292">
        <f>SUM(G139:G144)</f>
        <v>0</v>
      </c>
      <c r="H138" s="473"/>
      <c r="I138" s="1323">
        <f>SUM(I139:J144)</f>
        <v>0</v>
      </c>
      <c r="J138" s="1324"/>
      <c r="K138" s="1325">
        <f>SUM(K139:L144)</f>
        <v>0</v>
      </c>
      <c r="L138" s="1326"/>
      <c r="M138" s="294"/>
      <c r="N138" s="295"/>
    </row>
    <row r="139" spans="1:14" ht="13.5" customHeight="1">
      <c r="A139" s="59"/>
      <c r="B139" s="273"/>
      <c r="C139" s="277" t="s">
        <v>152</v>
      </c>
      <c r="D139" s="1307" t="s">
        <v>229</v>
      </c>
      <c r="E139" s="1308"/>
      <c r="F139" s="275"/>
      <c r="G139" s="296"/>
      <c r="H139" s="475"/>
      <c r="I139" s="1327"/>
      <c r="J139" s="1328"/>
      <c r="K139" s="1311"/>
      <c r="L139" s="1310"/>
      <c r="M139" s="169"/>
      <c r="N139" s="61"/>
    </row>
    <row r="140" spans="1:14" ht="13.5" customHeight="1">
      <c r="A140" s="59"/>
      <c r="B140" s="273"/>
      <c r="C140" s="277" t="s">
        <v>230</v>
      </c>
      <c r="D140" s="1307" t="s">
        <v>231</v>
      </c>
      <c r="E140" s="1308"/>
      <c r="F140" s="275"/>
      <c r="G140" s="217"/>
      <c r="H140" s="476"/>
      <c r="I140" s="1309"/>
      <c r="J140" s="1310"/>
      <c r="K140" s="1311"/>
      <c r="L140" s="1310"/>
      <c r="M140" s="169"/>
      <c r="N140" s="61"/>
    </row>
    <row r="141" spans="1:14" ht="13.5" customHeight="1">
      <c r="A141" s="59"/>
      <c r="B141" s="273"/>
      <c r="C141" s="277" t="s">
        <v>232</v>
      </c>
      <c r="D141" s="278" t="s">
        <v>233</v>
      </c>
      <c r="E141" s="279"/>
      <c r="F141" s="275"/>
      <c r="G141" s="217"/>
      <c r="H141" s="465"/>
      <c r="I141" s="1309"/>
      <c r="J141" s="1310"/>
      <c r="K141" s="1311"/>
      <c r="L141" s="1310"/>
      <c r="M141" s="169"/>
      <c r="N141" s="61"/>
    </row>
    <row r="142" spans="1:14" ht="13.5" customHeight="1">
      <c r="A142" s="59"/>
      <c r="B142" s="273"/>
      <c r="C142" s="277" t="s">
        <v>234</v>
      </c>
      <c r="D142" s="278" t="s">
        <v>235</v>
      </c>
      <c r="E142" s="279"/>
      <c r="F142" s="275"/>
      <c r="G142" s="217"/>
      <c r="H142" s="465"/>
      <c r="I142" s="1312"/>
      <c r="J142" s="1313"/>
      <c r="K142" s="1311"/>
      <c r="L142" s="1310"/>
      <c r="M142" s="169"/>
      <c r="N142" s="61"/>
    </row>
    <row r="143" spans="1:14" ht="13.5" customHeight="1">
      <c r="A143" s="59"/>
      <c r="B143" s="273"/>
      <c r="C143" s="285" t="s">
        <v>236</v>
      </c>
      <c r="D143" s="1304" t="s">
        <v>154</v>
      </c>
      <c r="E143" s="1304"/>
      <c r="F143" s="298"/>
      <c r="G143" s="299"/>
      <c r="H143" s="478"/>
      <c r="I143" s="1305"/>
      <c r="J143" s="1305"/>
      <c r="K143" s="1306"/>
      <c r="L143" s="1305"/>
      <c r="M143" s="60"/>
      <c r="N143" s="61"/>
    </row>
    <row r="144" spans="1:14" ht="13.5" customHeight="1">
      <c r="A144" s="59"/>
      <c r="B144" s="273"/>
      <c r="C144" s="234" t="s">
        <v>237</v>
      </c>
      <c r="D144" s="9" t="s">
        <v>238</v>
      </c>
      <c r="E144" s="300"/>
      <c r="F144" s="298"/>
      <c r="G144" s="299"/>
      <c r="H144" s="480"/>
      <c r="I144" s="1314"/>
      <c r="J144" s="1315"/>
      <c r="K144" s="1314"/>
      <c r="L144" s="1315"/>
      <c r="M144" s="60"/>
      <c r="N144" s="61"/>
    </row>
    <row r="145" spans="1:14" s="286" customFormat="1" ht="13.5" customHeight="1">
      <c r="A145" s="291"/>
      <c r="B145" s="302"/>
      <c r="C145" s="303" t="s">
        <v>70</v>
      </c>
      <c r="D145" s="304" t="s">
        <v>262</v>
      </c>
      <c r="E145" s="305"/>
      <c r="F145" s="287"/>
      <c r="G145" s="288">
        <f>SUM(G146:G148)</f>
        <v>0</v>
      </c>
      <c r="H145" s="481">
        <f>SUM(H146:H148)</f>
        <v>0</v>
      </c>
      <c r="I145" s="1316">
        <f>SUM(I146:J148)</f>
        <v>0</v>
      </c>
      <c r="J145" s="1317"/>
      <c r="K145" s="1316">
        <f>SUM(K146:L148)</f>
        <v>0</v>
      </c>
      <c r="L145" s="1317"/>
      <c r="M145" s="306"/>
      <c r="N145" s="295"/>
    </row>
    <row r="146" spans="1:14" ht="13.5" customHeight="1">
      <c r="A146" s="59"/>
      <c r="B146" s="302"/>
      <c r="C146" s="307" t="s">
        <v>239</v>
      </c>
      <c r="D146" s="308" t="s">
        <v>240</v>
      </c>
      <c r="E146" s="309"/>
      <c r="F146" s="275"/>
      <c r="G146" s="217"/>
      <c r="H146" s="465"/>
      <c r="I146" s="1300"/>
      <c r="J146" s="1301"/>
      <c r="K146" s="1300"/>
      <c r="L146" s="1301"/>
      <c r="M146" s="60"/>
      <c r="N146" s="61"/>
    </row>
    <row r="147" spans="1:14" ht="13.5" customHeight="1">
      <c r="A147" s="59"/>
      <c r="B147" s="302"/>
      <c r="C147" s="307" t="s">
        <v>241</v>
      </c>
      <c r="D147" s="308" t="s">
        <v>242</v>
      </c>
      <c r="E147" s="309"/>
      <c r="F147" s="275"/>
      <c r="G147" s="217"/>
      <c r="H147" s="465"/>
      <c r="I147" s="1300"/>
      <c r="J147" s="1301"/>
      <c r="K147" s="1300"/>
      <c r="L147" s="1301"/>
      <c r="M147" s="60"/>
      <c r="N147" s="61"/>
    </row>
    <row r="148" spans="1:14" ht="13.5" customHeight="1" thickBot="1">
      <c r="A148" s="59"/>
      <c r="B148" s="310"/>
      <c r="C148" s="311" t="s">
        <v>243</v>
      </c>
      <c r="D148" s="312" t="s">
        <v>244</v>
      </c>
      <c r="E148" s="300"/>
      <c r="F148" s="313"/>
      <c r="G148" s="211"/>
      <c r="H148" s="530"/>
      <c r="I148" s="1296"/>
      <c r="J148" s="1297"/>
      <c r="K148" s="1296"/>
      <c r="L148" s="1297"/>
      <c r="M148" s="60"/>
      <c r="N148" s="61"/>
    </row>
    <row r="149" spans="1:14" ht="12" thickBot="1">
      <c r="A149" s="59"/>
      <c r="B149" s="179">
        <v>33</v>
      </c>
      <c r="C149" s="315" t="s">
        <v>57</v>
      </c>
      <c r="D149" s="316" t="s">
        <v>58</v>
      </c>
      <c r="E149" s="223"/>
      <c r="F149" s="224"/>
      <c r="G149" s="205">
        <f>SUM(G150:G155)</f>
        <v>0</v>
      </c>
      <c r="H149" s="484">
        <f>SUM(H150:H155)</f>
        <v>0</v>
      </c>
      <c r="I149" s="1298">
        <f>SUM(I150:I155)</f>
        <v>0</v>
      </c>
      <c r="J149" s="1299"/>
      <c r="K149" s="1298">
        <f>SUM(K150:K155)</f>
        <v>0</v>
      </c>
      <c r="L149" s="1299"/>
      <c r="M149" s="60"/>
      <c r="N149" s="61"/>
    </row>
    <row r="150" spans="1:14" s="326" customFormat="1" ht="11.25">
      <c r="A150" s="62"/>
      <c r="B150" s="318">
        <v>34</v>
      </c>
      <c r="C150" s="319" t="s">
        <v>92</v>
      </c>
      <c r="D150" s="320" t="s">
        <v>122</v>
      </c>
      <c r="E150" s="321"/>
      <c r="F150" s="322"/>
      <c r="G150" s="323"/>
      <c r="H150" s="323"/>
      <c r="I150" s="1302"/>
      <c r="J150" s="1303"/>
      <c r="K150" s="1302"/>
      <c r="L150" s="1303"/>
      <c r="M150" s="324"/>
      <c r="N150" s="325"/>
    </row>
    <row r="151" spans="1:14" s="326" customFormat="1" ht="11.25">
      <c r="A151" s="62"/>
      <c r="B151" s="327">
        <v>35</v>
      </c>
      <c r="C151" s="328" t="s">
        <v>93</v>
      </c>
      <c r="D151" s="329" t="s">
        <v>97</v>
      </c>
      <c r="E151" s="330"/>
      <c r="F151" s="331"/>
      <c r="G151" s="332"/>
      <c r="H151" s="332"/>
      <c r="I151" s="1294"/>
      <c r="J151" s="1295"/>
      <c r="K151" s="1294"/>
      <c r="L151" s="1295"/>
      <c r="M151" s="324"/>
      <c r="N151" s="325"/>
    </row>
    <row r="152" spans="1:14" s="326" customFormat="1" ht="11.25">
      <c r="A152" s="62"/>
      <c r="B152" s="327">
        <v>36</v>
      </c>
      <c r="C152" s="328" t="s">
        <v>94</v>
      </c>
      <c r="D152" s="329" t="s">
        <v>98</v>
      </c>
      <c r="E152" s="330"/>
      <c r="F152" s="331"/>
      <c r="G152" s="332"/>
      <c r="H152" s="332"/>
      <c r="I152" s="1294"/>
      <c r="J152" s="1295"/>
      <c r="K152" s="1294"/>
      <c r="L152" s="1295"/>
      <c r="M152" s="324"/>
      <c r="N152" s="325"/>
    </row>
    <row r="153" spans="1:14" s="326" customFormat="1" ht="11.25">
      <c r="A153" s="62"/>
      <c r="B153" s="327">
        <v>37</v>
      </c>
      <c r="C153" s="328" t="s">
        <v>95</v>
      </c>
      <c r="D153" s="329" t="s">
        <v>96</v>
      </c>
      <c r="E153" s="330"/>
      <c r="F153" s="331"/>
      <c r="G153" s="332"/>
      <c r="H153" s="332"/>
      <c r="I153" s="1294"/>
      <c r="J153" s="1295"/>
      <c r="K153" s="1294"/>
      <c r="L153" s="1295"/>
      <c r="M153" s="324"/>
      <c r="N153" s="325"/>
    </row>
    <row r="154" spans="1:14" s="326" customFormat="1" ht="11.25">
      <c r="A154" s="62"/>
      <c r="B154" s="327"/>
      <c r="C154" s="333" t="s">
        <v>160</v>
      </c>
      <c r="D154" s="329" t="s">
        <v>161</v>
      </c>
      <c r="E154" s="330"/>
      <c r="F154" s="331"/>
      <c r="G154" s="332"/>
      <c r="H154" s="332"/>
      <c r="I154" s="1294"/>
      <c r="J154" s="1295"/>
      <c r="K154" s="1294"/>
      <c r="L154" s="1295"/>
      <c r="M154" s="324"/>
      <c r="N154" s="325"/>
    </row>
    <row r="155" spans="1:14" s="326" customFormat="1" ht="11.25">
      <c r="A155" s="62"/>
      <c r="B155" s="327"/>
      <c r="C155" s="333" t="s">
        <v>162</v>
      </c>
      <c r="D155" s="329" t="s">
        <v>163</v>
      </c>
      <c r="E155" s="330"/>
      <c r="F155" s="331"/>
      <c r="G155" s="332"/>
      <c r="H155" s="332"/>
      <c r="I155" s="1294"/>
      <c r="J155" s="1295"/>
      <c r="K155" s="1294"/>
      <c r="L155" s="1295"/>
      <c r="M155" s="324"/>
      <c r="N155" s="325"/>
    </row>
    <row r="156" spans="1:14" ht="11.25">
      <c r="A156" s="59"/>
      <c r="B156" s="334"/>
      <c r="C156" s="335"/>
      <c r="D156" s="336"/>
      <c r="E156" s="337"/>
      <c r="F156" s="338"/>
      <c r="G156" s="339"/>
      <c r="H156" s="485"/>
      <c r="I156" s="1290"/>
      <c r="J156" s="1291"/>
      <c r="K156" s="1290"/>
      <c r="L156" s="1291"/>
      <c r="M156" s="60"/>
      <c r="N156" s="61"/>
    </row>
    <row r="157" spans="1:13" ht="11.25">
      <c r="A157" s="11"/>
      <c r="B157" s="341">
        <v>38</v>
      </c>
      <c r="C157" s="342" t="s">
        <v>59</v>
      </c>
      <c r="D157" s="343" t="s">
        <v>60</v>
      </c>
      <c r="E157" s="344"/>
      <c r="F157" s="345"/>
      <c r="G157" s="346">
        <f>SUM(G158:G170)</f>
        <v>0</v>
      </c>
      <c r="H157" s="487">
        <f>SUM(H158:H170)</f>
        <v>0</v>
      </c>
      <c r="I157" s="1292">
        <f>SUM(I158:I170)</f>
        <v>0</v>
      </c>
      <c r="J157" s="1293"/>
      <c r="K157" s="1292">
        <f>SUM(K158:K170)</f>
        <v>0</v>
      </c>
      <c r="L157" s="1293"/>
      <c r="M157" s="12"/>
    </row>
    <row r="158" spans="1:13" ht="11.25">
      <c r="A158" s="11"/>
      <c r="B158" s="348">
        <v>39</v>
      </c>
      <c r="C158" s="349" t="s">
        <v>73</v>
      </c>
      <c r="D158" s="350" t="s">
        <v>71</v>
      </c>
      <c r="E158" s="351"/>
      <c r="F158" s="352"/>
      <c r="G158" s="353"/>
      <c r="H158" s="489"/>
      <c r="I158" s="1288"/>
      <c r="J158" s="1289"/>
      <c r="K158" s="1288"/>
      <c r="L158" s="1289"/>
      <c r="M158" s="12"/>
    </row>
    <row r="159" spans="1:13" ht="11.25">
      <c r="A159" s="11"/>
      <c r="B159" s="348">
        <v>40</v>
      </c>
      <c r="C159" s="349" t="s">
        <v>74</v>
      </c>
      <c r="D159" s="350" t="s">
        <v>72</v>
      </c>
      <c r="E159" s="351"/>
      <c r="F159" s="352"/>
      <c r="G159" s="353"/>
      <c r="H159" s="353"/>
      <c r="I159" s="1288"/>
      <c r="J159" s="1289"/>
      <c r="K159" s="1288"/>
      <c r="L159" s="1289"/>
      <c r="M159" s="12"/>
    </row>
    <row r="160" spans="1:13" ht="11.25">
      <c r="A160" s="11"/>
      <c r="B160" s="348">
        <v>41</v>
      </c>
      <c r="C160" s="349" t="s">
        <v>75</v>
      </c>
      <c r="D160" s="350" t="s">
        <v>77</v>
      </c>
      <c r="E160" s="351"/>
      <c r="F160" s="352"/>
      <c r="G160" s="353"/>
      <c r="H160" s="353"/>
      <c r="I160" s="1288"/>
      <c r="J160" s="1289"/>
      <c r="K160" s="1288"/>
      <c r="L160" s="1289"/>
      <c r="M160" s="12"/>
    </row>
    <row r="161" spans="1:13" ht="11.25">
      <c r="A161" s="11"/>
      <c r="B161" s="348">
        <v>42</v>
      </c>
      <c r="C161" s="349" t="s">
        <v>76</v>
      </c>
      <c r="D161" s="350" t="s">
        <v>78</v>
      </c>
      <c r="E161" s="351"/>
      <c r="F161" s="352"/>
      <c r="G161" s="353"/>
      <c r="H161" s="353"/>
      <c r="I161" s="1288"/>
      <c r="J161" s="1289"/>
      <c r="K161" s="1288"/>
      <c r="L161" s="1289"/>
      <c r="M161" s="12"/>
    </row>
    <row r="162" spans="1:13" ht="11.25">
      <c r="A162" s="11"/>
      <c r="B162" s="348">
        <v>43</v>
      </c>
      <c r="C162" s="349" t="s">
        <v>245</v>
      </c>
      <c r="D162" s="1282" t="s">
        <v>246</v>
      </c>
      <c r="E162" s="1283"/>
      <c r="F162" s="352"/>
      <c r="G162" s="353"/>
      <c r="H162" s="353"/>
      <c r="I162" s="1288"/>
      <c r="J162" s="1289"/>
      <c r="K162" s="1278"/>
      <c r="L162" s="1279"/>
      <c r="M162" s="12"/>
    </row>
    <row r="163" spans="1:13" ht="11.25">
      <c r="A163" s="11"/>
      <c r="B163" s="348">
        <v>44</v>
      </c>
      <c r="C163" s="349" t="s">
        <v>247</v>
      </c>
      <c r="D163" s="1282" t="s">
        <v>248</v>
      </c>
      <c r="E163" s="1283"/>
      <c r="F163" s="352"/>
      <c r="G163" s="353"/>
      <c r="H163" s="353"/>
      <c r="I163" s="1288"/>
      <c r="J163" s="1289"/>
      <c r="K163" s="1278"/>
      <c r="L163" s="1279"/>
      <c r="M163" s="12"/>
    </row>
    <row r="164" spans="1:13" ht="11.25">
      <c r="A164" s="11"/>
      <c r="B164" s="348">
        <v>45</v>
      </c>
      <c r="C164" s="349" t="s">
        <v>249</v>
      </c>
      <c r="D164" s="1282" t="s">
        <v>250</v>
      </c>
      <c r="E164" s="1283"/>
      <c r="F164" s="352"/>
      <c r="G164" s="353"/>
      <c r="H164" s="353"/>
      <c r="I164" s="1288"/>
      <c r="J164" s="1289"/>
      <c r="K164" s="1278"/>
      <c r="L164" s="1279"/>
      <c r="M164" s="12"/>
    </row>
    <row r="165" spans="1:13" ht="11.25">
      <c r="A165" s="11"/>
      <c r="B165" s="348">
        <v>46</v>
      </c>
      <c r="C165" s="349" t="s">
        <v>251</v>
      </c>
      <c r="D165" s="1282" t="s">
        <v>252</v>
      </c>
      <c r="E165" s="1283"/>
      <c r="F165" s="352"/>
      <c r="G165" s="353"/>
      <c r="H165" s="353"/>
      <c r="I165" s="1288"/>
      <c r="J165" s="1289"/>
      <c r="K165" s="1278"/>
      <c r="L165" s="1279"/>
      <c r="M165" s="12"/>
    </row>
    <row r="166" spans="1:13" ht="11.25">
      <c r="A166" s="11"/>
      <c r="B166" s="348">
        <v>47</v>
      </c>
      <c r="C166" s="349" t="s">
        <v>253</v>
      </c>
      <c r="D166" s="1282" t="s">
        <v>254</v>
      </c>
      <c r="E166" s="1283"/>
      <c r="F166" s="352"/>
      <c r="G166" s="353"/>
      <c r="H166" s="353"/>
      <c r="I166" s="1288"/>
      <c r="J166" s="1289"/>
      <c r="K166" s="1278"/>
      <c r="L166" s="1279"/>
      <c r="M166" s="12"/>
    </row>
    <row r="167" spans="1:13" ht="11.25">
      <c r="A167" s="11"/>
      <c r="B167" s="348">
        <v>48</v>
      </c>
      <c r="C167" s="349" t="s">
        <v>255</v>
      </c>
      <c r="D167" s="1282" t="s">
        <v>256</v>
      </c>
      <c r="E167" s="1283"/>
      <c r="F167" s="352"/>
      <c r="G167" s="353"/>
      <c r="H167" s="353"/>
      <c r="I167" s="1288"/>
      <c r="J167" s="1289"/>
      <c r="K167" s="1278"/>
      <c r="L167" s="1279"/>
      <c r="M167" s="12"/>
    </row>
    <row r="168" spans="1:13" ht="11.25">
      <c r="A168" s="11"/>
      <c r="B168" s="348">
        <v>49</v>
      </c>
      <c r="C168" s="349" t="s">
        <v>257</v>
      </c>
      <c r="D168" s="1282" t="s">
        <v>258</v>
      </c>
      <c r="E168" s="1283"/>
      <c r="F168" s="352"/>
      <c r="G168" s="353"/>
      <c r="H168" s="353"/>
      <c r="I168" s="1288"/>
      <c r="J168" s="1289"/>
      <c r="K168" s="1278"/>
      <c r="L168" s="1279"/>
      <c r="M168" s="12"/>
    </row>
    <row r="169" spans="1:13" ht="11.25">
      <c r="A169" s="11"/>
      <c r="B169" s="348">
        <v>50</v>
      </c>
      <c r="C169" s="349" t="s">
        <v>259</v>
      </c>
      <c r="D169" s="1282" t="s">
        <v>260</v>
      </c>
      <c r="E169" s="1283"/>
      <c r="F169" s="352"/>
      <c r="G169" s="353"/>
      <c r="H169" s="353"/>
      <c r="I169" s="1278"/>
      <c r="J169" s="1279"/>
      <c r="K169" s="1278"/>
      <c r="L169" s="1279"/>
      <c r="M169" s="12"/>
    </row>
    <row r="170" spans="1:13" ht="11.25">
      <c r="A170" s="11"/>
      <c r="B170" s="356">
        <v>51</v>
      </c>
      <c r="C170" s="349" t="s">
        <v>263</v>
      </c>
      <c r="D170" s="1286" t="s">
        <v>261</v>
      </c>
      <c r="E170" s="1287"/>
      <c r="F170" s="352"/>
      <c r="G170" s="353"/>
      <c r="H170" s="353"/>
      <c r="I170" s="1288"/>
      <c r="J170" s="1289"/>
      <c r="K170" s="1278"/>
      <c r="L170" s="1279"/>
      <c r="M170" s="12"/>
    </row>
    <row r="171" spans="1:13" ht="11.25">
      <c r="A171" s="11"/>
      <c r="B171" s="357"/>
      <c r="C171" s="358"/>
      <c r="D171" s="359"/>
      <c r="E171" s="360"/>
      <c r="F171" s="361"/>
      <c r="G171" s="362"/>
      <c r="H171" s="362"/>
      <c r="I171" s="1280"/>
      <c r="J171" s="1281"/>
      <c r="K171" s="1280"/>
      <c r="L171" s="1281"/>
      <c r="M171" s="12"/>
    </row>
    <row r="172" spans="1:14" ht="13.5" customHeight="1">
      <c r="A172" s="59"/>
      <c r="B172" s="364">
        <v>52</v>
      </c>
      <c r="C172" s="365" t="s">
        <v>61</v>
      </c>
      <c r="D172" s="1284" t="s">
        <v>88</v>
      </c>
      <c r="E172" s="1285"/>
      <c r="F172" s="366"/>
      <c r="G172" s="492">
        <f>SUM(G173:G193)</f>
        <v>0</v>
      </c>
      <c r="H172" s="492">
        <f>SUM(H173:H193)</f>
        <v>0</v>
      </c>
      <c r="I172" s="1271">
        <f>SUM(I173:I193)</f>
        <v>0</v>
      </c>
      <c r="J172" s="1272"/>
      <c r="K172" s="1271">
        <f>SUM(K173:K193)</f>
        <v>0</v>
      </c>
      <c r="L172" s="1272"/>
      <c r="M172" s="60"/>
      <c r="N172" s="61"/>
    </row>
    <row r="173" spans="1:14" s="326" customFormat="1" ht="13.5" customHeight="1">
      <c r="A173" s="62"/>
      <c r="B173" s="368">
        <v>53</v>
      </c>
      <c r="C173" s="328" t="s">
        <v>61</v>
      </c>
      <c r="D173" s="1273" t="s">
        <v>112</v>
      </c>
      <c r="E173" s="1249"/>
      <c r="F173" s="370"/>
      <c r="G173" s="493"/>
      <c r="H173" s="493"/>
      <c r="I173" s="1274"/>
      <c r="J173" s="1275"/>
      <c r="K173" s="1276"/>
      <c r="L173" s="1277"/>
      <c r="M173" s="324"/>
      <c r="N173" s="325"/>
    </row>
    <row r="174" spans="1:14" s="326" customFormat="1" ht="13.5" customHeight="1">
      <c r="A174" s="62"/>
      <c r="B174" s="368">
        <v>54</v>
      </c>
      <c r="C174" s="328" t="s">
        <v>99</v>
      </c>
      <c r="D174" s="1273" t="s">
        <v>113</v>
      </c>
      <c r="E174" s="1249"/>
      <c r="F174" s="370"/>
      <c r="G174" s="493"/>
      <c r="H174" s="493"/>
      <c r="I174" s="1274"/>
      <c r="J174" s="1275"/>
      <c r="K174" s="1276"/>
      <c r="L174" s="1277"/>
      <c r="M174" s="324"/>
      <c r="N174" s="325"/>
    </row>
    <row r="175" spans="1:14" s="326" customFormat="1" ht="13.5" customHeight="1">
      <c r="A175" s="62"/>
      <c r="B175" s="368">
        <v>55</v>
      </c>
      <c r="C175" s="328" t="s">
        <v>100</v>
      </c>
      <c r="D175" s="1273" t="s">
        <v>114</v>
      </c>
      <c r="E175" s="1249"/>
      <c r="F175" s="370"/>
      <c r="G175" s="493"/>
      <c r="H175" s="493"/>
      <c r="I175" s="1274"/>
      <c r="J175" s="1275"/>
      <c r="K175" s="1276"/>
      <c r="L175" s="1277"/>
      <c r="M175" s="324"/>
      <c r="N175" s="325"/>
    </row>
    <row r="176" spans="1:14" s="326" customFormat="1" ht="13.5" customHeight="1">
      <c r="A176" s="62"/>
      <c r="B176" s="368">
        <v>56</v>
      </c>
      <c r="C176" s="328" t="s">
        <v>121</v>
      </c>
      <c r="D176" s="1249" t="s">
        <v>264</v>
      </c>
      <c r="E176" s="1250"/>
      <c r="F176" s="370"/>
      <c r="G176" s="493"/>
      <c r="H176" s="493"/>
      <c r="I176" s="1251"/>
      <c r="J176" s="1252"/>
      <c r="K176" s="1253"/>
      <c r="L176" s="1254"/>
      <c r="M176" s="324"/>
      <c r="N176" s="325"/>
    </row>
    <row r="177" spans="1:14" s="326" customFormat="1" ht="13.5" customHeight="1">
      <c r="A177" s="62"/>
      <c r="B177" s="368">
        <v>57</v>
      </c>
      <c r="C177" s="328" t="s">
        <v>265</v>
      </c>
      <c r="D177" s="369" t="s">
        <v>266</v>
      </c>
      <c r="E177" s="373"/>
      <c r="F177" s="370"/>
      <c r="G177" s="493"/>
      <c r="H177" s="493"/>
      <c r="I177" s="1251"/>
      <c r="J177" s="1252"/>
      <c r="K177" s="1253"/>
      <c r="L177" s="1254"/>
      <c r="M177" s="324"/>
      <c r="N177" s="325"/>
    </row>
    <row r="178" spans="1:14" s="326" customFormat="1" ht="13.5" customHeight="1">
      <c r="A178" s="62"/>
      <c r="B178" s="368">
        <v>58</v>
      </c>
      <c r="C178" s="328" t="s">
        <v>267</v>
      </c>
      <c r="D178" s="369" t="s">
        <v>268</v>
      </c>
      <c r="E178" s="373"/>
      <c r="F178" s="370"/>
      <c r="G178" s="493"/>
      <c r="H178" s="493"/>
      <c r="I178" s="1251"/>
      <c r="J178" s="1252"/>
      <c r="K178" s="1253"/>
      <c r="L178" s="1254"/>
      <c r="M178" s="324"/>
      <c r="N178" s="325"/>
    </row>
    <row r="179" spans="1:14" s="326" customFormat="1" ht="13.5" customHeight="1">
      <c r="A179" s="62"/>
      <c r="B179" s="368">
        <v>59</v>
      </c>
      <c r="C179" s="328" t="s">
        <v>102</v>
      </c>
      <c r="D179" s="1249" t="s">
        <v>269</v>
      </c>
      <c r="E179" s="1250"/>
      <c r="F179" s="370"/>
      <c r="G179" s="493"/>
      <c r="H179" s="493"/>
      <c r="I179" s="1251"/>
      <c r="J179" s="1252"/>
      <c r="K179" s="1253"/>
      <c r="L179" s="1254"/>
      <c r="M179" s="324"/>
      <c r="N179" s="325"/>
    </row>
    <row r="180" spans="1:14" s="326" customFormat="1" ht="13.5" customHeight="1">
      <c r="A180" s="62"/>
      <c r="B180" s="368">
        <v>60</v>
      </c>
      <c r="C180" s="328" t="s">
        <v>101</v>
      </c>
      <c r="D180" s="1249" t="s">
        <v>115</v>
      </c>
      <c r="E180" s="1250"/>
      <c r="F180" s="370"/>
      <c r="G180" s="493"/>
      <c r="H180" s="493"/>
      <c r="I180" s="1251"/>
      <c r="J180" s="1252"/>
      <c r="K180" s="1253"/>
      <c r="L180" s="1254"/>
      <c r="M180" s="324"/>
      <c r="N180" s="325"/>
    </row>
    <row r="181" spans="1:14" s="326" customFormat="1" ht="13.5" customHeight="1">
      <c r="A181" s="62"/>
      <c r="B181" s="368">
        <v>61</v>
      </c>
      <c r="C181" s="328" t="s">
        <v>103</v>
      </c>
      <c r="D181" s="1249" t="s">
        <v>116</v>
      </c>
      <c r="E181" s="1250"/>
      <c r="F181" s="370"/>
      <c r="G181" s="493"/>
      <c r="H181" s="493"/>
      <c r="I181" s="1251"/>
      <c r="J181" s="1252"/>
      <c r="K181" s="1253"/>
      <c r="L181" s="1254"/>
      <c r="M181" s="324"/>
      <c r="N181" s="325"/>
    </row>
    <row r="182" spans="1:14" s="326" customFormat="1" ht="13.5" customHeight="1">
      <c r="A182" s="62"/>
      <c r="B182" s="368">
        <v>62</v>
      </c>
      <c r="C182" s="328" t="s">
        <v>104</v>
      </c>
      <c r="D182" s="1249" t="s">
        <v>117</v>
      </c>
      <c r="E182" s="1250"/>
      <c r="F182" s="370"/>
      <c r="G182" s="493"/>
      <c r="H182" s="332"/>
      <c r="I182" s="1251"/>
      <c r="J182" s="1252"/>
      <c r="K182" s="1253"/>
      <c r="L182" s="1254"/>
      <c r="M182" s="324"/>
      <c r="N182" s="325"/>
    </row>
    <row r="183" spans="1:14" s="326" customFormat="1" ht="13.5" customHeight="1">
      <c r="A183" s="62"/>
      <c r="B183" s="368">
        <v>63</v>
      </c>
      <c r="C183" s="328" t="s">
        <v>105</v>
      </c>
      <c r="D183" s="1249" t="s">
        <v>118</v>
      </c>
      <c r="E183" s="1250"/>
      <c r="F183" s="370"/>
      <c r="G183" s="493"/>
      <c r="H183" s="493"/>
      <c r="I183" s="1251"/>
      <c r="J183" s="1252"/>
      <c r="K183" s="1253"/>
      <c r="L183" s="1254"/>
      <c r="M183" s="324"/>
      <c r="N183" s="325"/>
    </row>
    <row r="184" spans="1:14" s="326" customFormat="1" ht="13.5" customHeight="1">
      <c r="A184" s="62"/>
      <c r="B184" s="368">
        <v>64</v>
      </c>
      <c r="C184" s="328" t="s">
        <v>270</v>
      </c>
      <c r="D184" s="1249" t="s">
        <v>271</v>
      </c>
      <c r="E184" s="1270"/>
      <c r="F184" s="370"/>
      <c r="G184" s="493"/>
      <c r="H184" s="493"/>
      <c r="I184" s="1251"/>
      <c r="J184" s="1252"/>
      <c r="K184" s="1253"/>
      <c r="L184" s="1254"/>
      <c r="M184" s="324"/>
      <c r="N184" s="325"/>
    </row>
    <row r="185" spans="1:14" s="326" customFormat="1" ht="13.5" customHeight="1">
      <c r="A185" s="62"/>
      <c r="B185" s="368">
        <v>65</v>
      </c>
      <c r="C185" s="328" t="s">
        <v>272</v>
      </c>
      <c r="D185" s="1249" t="s">
        <v>273</v>
      </c>
      <c r="E185" s="1270"/>
      <c r="F185" s="370"/>
      <c r="G185" s="493"/>
      <c r="H185" s="493"/>
      <c r="I185" s="1251"/>
      <c r="J185" s="1252"/>
      <c r="K185" s="1253"/>
      <c r="L185" s="1254"/>
      <c r="M185" s="324"/>
      <c r="N185" s="325"/>
    </row>
    <row r="186" spans="1:14" s="326" customFormat="1" ht="13.5" customHeight="1">
      <c r="A186" s="62"/>
      <c r="B186" s="368">
        <v>66</v>
      </c>
      <c r="C186" s="328" t="s">
        <v>106</v>
      </c>
      <c r="D186" s="1249" t="s">
        <v>119</v>
      </c>
      <c r="E186" s="1250"/>
      <c r="F186" s="370"/>
      <c r="G186" s="493"/>
      <c r="H186" s="493"/>
      <c r="I186" s="1251"/>
      <c r="J186" s="1252"/>
      <c r="K186" s="1253"/>
      <c r="L186" s="1254"/>
      <c r="M186" s="324"/>
      <c r="N186" s="325"/>
    </row>
    <row r="187" spans="1:14" s="326" customFormat="1" ht="13.5" customHeight="1">
      <c r="A187" s="62"/>
      <c r="B187" s="368">
        <v>67</v>
      </c>
      <c r="C187" s="328" t="s">
        <v>107</v>
      </c>
      <c r="D187" s="1249" t="s">
        <v>274</v>
      </c>
      <c r="E187" s="1250"/>
      <c r="F187" s="370"/>
      <c r="G187" s="493"/>
      <c r="H187" s="493"/>
      <c r="I187" s="1251"/>
      <c r="J187" s="1252"/>
      <c r="K187" s="1253"/>
      <c r="L187" s="1254"/>
      <c r="M187" s="324"/>
      <c r="N187" s="325"/>
    </row>
    <row r="188" spans="1:14" s="326" customFormat="1" ht="13.5" customHeight="1">
      <c r="A188" s="62"/>
      <c r="B188" s="374">
        <v>68</v>
      </c>
      <c r="C188" s="328" t="s">
        <v>108</v>
      </c>
      <c r="D188" s="1249" t="s">
        <v>275</v>
      </c>
      <c r="E188" s="1250"/>
      <c r="F188" s="370"/>
      <c r="G188" s="493"/>
      <c r="H188" s="493"/>
      <c r="I188" s="1251"/>
      <c r="J188" s="1252"/>
      <c r="K188" s="1253"/>
      <c r="L188" s="1254"/>
      <c r="M188" s="324"/>
      <c r="N188" s="325"/>
    </row>
    <row r="189" spans="1:14" s="326" customFormat="1" ht="13.5" customHeight="1">
      <c r="A189" s="62"/>
      <c r="B189" s="374">
        <v>69</v>
      </c>
      <c r="C189" s="328" t="s">
        <v>109</v>
      </c>
      <c r="D189" s="1249" t="s">
        <v>120</v>
      </c>
      <c r="E189" s="1250"/>
      <c r="F189" s="370"/>
      <c r="G189" s="493"/>
      <c r="H189" s="493"/>
      <c r="I189" s="1251"/>
      <c r="J189" s="1252"/>
      <c r="K189" s="1253"/>
      <c r="L189" s="1254"/>
      <c r="M189" s="324"/>
      <c r="N189" s="325"/>
    </row>
    <row r="190" spans="1:14" s="326" customFormat="1" ht="13.5" customHeight="1">
      <c r="A190" s="62"/>
      <c r="B190" s="374">
        <v>70</v>
      </c>
      <c r="C190" s="328" t="s">
        <v>110</v>
      </c>
      <c r="D190" s="1249" t="s">
        <v>276</v>
      </c>
      <c r="E190" s="1270"/>
      <c r="F190" s="370"/>
      <c r="G190" s="493"/>
      <c r="H190" s="493"/>
      <c r="I190" s="1251"/>
      <c r="J190" s="1252"/>
      <c r="K190" s="1253"/>
      <c r="L190" s="1254"/>
      <c r="M190" s="324"/>
      <c r="N190" s="325"/>
    </row>
    <row r="191" spans="1:14" s="326" customFormat="1" ht="13.5" customHeight="1">
      <c r="A191" s="62"/>
      <c r="B191" s="374">
        <v>71</v>
      </c>
      <c r="C191" s="328" t="s">
        <v>111</v>
      </c>
      <c r="D191" s="1249" t="s">
        <v>277</v>
      </c>
      <c r="E191" s="1270"/>
      <c r="F191" s="370"/>
      <c r="G191" s="493"/>
      <c r="H191" s="493"/>
      <c r="I191" s="1251"/>
      <c r="J191" s="1252"/>
      <c r="K191" s="1253"/>
      <c r="L191" s="1254"/>
      <c r="M191" s="324"/>
      <c r="N191" s="325"/>
    </row>
    <row r="192" spans="1:14" s="326" customFormat="1" ht="13.5" customHeight="1">
      <c r="A192" s="62"/>
      <c r="B192" s="374">
        <v>72</v>
      </c>
      <c r="C192" s="328" t="s">
        <v>278</v>
      </c>
      <c r="D192" s="1249" t="s">
        <v>279</v>
      </c>
      <c r="E192" s="1250"/>
      <c r="F192" s="370"/>
      <c r="G192" s="493"/>
      <c r="H192" s="493"/>
      <c r="I192" s="1251"/>
      <c r="J192" s="1252"/>
      <c r="K192" s="1253"/>
      <c r="L192" s="1254"/>
      <c r="M192" s="324"/>
      <c r="N192" s="325"/>
    </row>
    <row r="193" spans="1:14" s="326" customFormat="1" ht="13.5" customHeight="1" thickBot="1">
      <c r="A193" s="62"/>
      <c r="B193" s="374">
        <v>73</v>
      </c>
      <c r="C193" s="328" t="s">
        <v>286</v>
      </c>
      <c r="D193" s="1249" t="s">
        <v>280</v>
      </c>
      <c r="E193" s="1250"/>
      <c r="F193" s="375"/>
      <c r="G193" s="495"/>
      <c r="H193" s="495"/>
      <c r="I193" s="1255"/>
      <c r="J193" s="1256"/>
      <c r="K193" s="1257"/>
      <c r="L193" s="1258"/>
      <c r="M193" s="324"/>
      <c r="N193" s="325"/>
    </row>
    <row r="194" spans="1:14" ht="11.25">
      <c r="A194" s="3"/>
      <c r="B194" s="1259" t="s">
        <v>80</v>
      </c>
      <c r="C194" s="1259"/>
      <c r="D194" s="1259"/>
      <c r="E194" s="1259"/>
      <c r="F194" s="1259"/>
      <c r="G194" s="1259"/>
      <c r="H194" s="1259"/>
      <c r="I194" s="1259"/>
      <c r="J194" s="1259"/>
      <c r="K194" s="1259"/>
      <c r="L194" s="1259"/>
      <c r="M194" s="1260"/>
      <c r="N194" s="4"/>
    </row>
    <row r="195" spans="1:14" ht="11.25">
      <c r="A195" s="5"/>
      <c r="B195" s="1259" t="s">
        <v>79</v>
      </c>
      <c r="C195" s="1259"/>
      <c r="D195" s="1259"/>
      <c r="E195" s="1259"/>
      <c r="F195" s="1259"/>
      <c r="G195" s="1259"/>
      <c r="H195" s="1259"/>
      <c r="I195" s="1259"/>
      <c r="J195" s="1259"/>
      <c r="K195" s="1259"/>
      <c r="L195" s="1259"/>
      <c r="M195" s="1261"/>
      <c r="N195" s="4"/>
    </row>
    <row r="196" spans="1:14" ht="11.25">
      <c r="A196" s="5"/>
      <c r="B196" s="1259" t="s">
        <v>62</v>
      </c>
      <c r="C196" s="1259"/>
      <c r="D196" s="1259"/>
      <c r="E196" s="1259"/>
      <c r="F196" s="1259"/>
      <c r="G196" s="1259"/>
      <c r="H196" s="1259"/>
      <c r="I196" s="1259"/>
      <c r="J196" s="1259"/>
      <c r="K196" s="1259"/>
      <c r="L196" s="1259"/>
      <c r="M196" s="1261"/>
      <c r="N196" s="4"/>
    </row>
    <row r="197" spans="1:13" ht="12" thickBot="1">
      <c r="A197" s="11"/>
      <c r="B197" s="378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12"/>
    </row>
    <row r="198" spans="1:13" ht="12" thickBot="1">
      <c r="A198" s="11"/>
      <c r="B198" s="1262" t="s">
        <v>91</v>
      </c>
      <c r="C198" s="1263"/>
      <c r="D198" s="1268" t="s">
        <v>63</v>
      </c>
      <c r="E198" s="1269"/>
      <c r="F198" s="13" t="s">
        <v>64</v>
      </c>
      <c r="G198" s="1262" t="s">
        <v>65</v>
      </c>
      <c r="H198" s="1263"/>
      <c r="I198" s="13" t="s">
        <v>64</v>
      </c>
      <c r="J198" s="7" t="s">
        <v>66</v>
      </c>
      <c r="K198" s="1268" t="s">
        <v>67</v>
      </c>
      <c r="L198" s="1269"/>
      <c r="M198" s="12"/>
    </row>
    <row r="199" spans="1:13" ht="11.25">
      <c r="A199" s="11"/>
      <c r="B199" s="1264"/>
      <c r="C199" s="1265"/>
      <c r="D199" s="1" t="s">
        <v>412</v>
      </c>
      <c r="E199" s="2"/>
      <c r="F199" s="166" t="s">
        <v>341</v>
      </c>
      <c r="G199" s="1264"/>
      <c r="H199" s="1265"/>
      <c r="I199" s="166" t="s">
        <v>386</v>
      </c>
      <c r="J199" s="1"/>
      <c r="K199" s="1"/>
      <c r="L199" s="2"/>
      <c r="M199" s="12"/>
    </row>
    <row r="200" spans="1:13" ht="12" thickBot="1">
      <c r="A200" s="11"/>
      <c r="B200" s="1266"/>
      <c r="C200" s="1267"/>
      <c r="D200" s="170"/>
      <c r="E200" s="20"/>
      <c r="F200" s="379"/>
      <c r="G200" s="1266"/>
      <c r="H200" s="1267"/>
      <c r="I200" s="379"/>
      <c r="J200" s="170"/>
      <c r="K200" s="170"/>
      <c r="L200" s="20"/>
      <c r="M200" s="12"/>
    </row>
    <row r="201" spans="1:13" ht="1.5" customHeight="1" thickBot="1">
      <c r="A201" s="170"/>
      <c r="B201" s="380"/>
      <c r="C201" s="171"/>
      <c r="D201" s="171"/>
      <c r="E201" s="171"/>
      <c r="F201" s="171"/>
      <c r="G201" s="171"/>
      <c r="H201" s="171"/>
      <c r="I201" s="171"/>
      <c r="J201" s="171"/>
      <c r="K201" s="171"/>
      <c r="L201" s="171"/>
      <c r="M201" s="20"/>
    </row>
  </sheetData>
  <sheetProtection/>
  <mergeCells count="385">
    <mergeCell ref="B198:C200"/>
    <mergeCell ref="D198:E198"/>
    <mergeCell ref="G198:H200"/>
    <mergeCell ref="K198:L198"/>
    <mergeCell ref="D193:E193"/>
    <mergeCell ref="I193:J193"/>
    <mergeCell ref="K193:L193"/>
    <mergeCell ref="B194:M194"/>
    <mergeCell ref="B195:M195"/>
    <mergeCell ref="B196:M196"/>
    <mergeCell ref="D191:E191"/>
    <mergeCell ref="I191:J191"/>
    <mergeCell ref="K191:L191"/>
    <mergeCell ref="D192:E192"/>
    <mergeCell ref="I192:J192"/>
    <mergeCell ref="K192:L192"/>
    <mergeCell ref="D189:E189"/>
    <mergeCell ref="I189:J189"/>
    <mergeCell ref="K189:L189"/>
    <mergeCell ref="D190:E190"/>
    <mergeCell ref="I190:J190"/>
    <mergeCell ref="K190:L190"/>
    <mergeCell ref="D187:E187"/>
    <mergeCell ref="I187:J187"/>
    <mergeCell ref="K187:L187"/>
    <mergeCell ref="D188:E188"/>
    <mergeCell ref="I188:J188"/>
    <mergeCell ref="K188:L188"/>
    <mergeCell ref="D185:E185"/>
    <mergeCell ref="I185:J185"/>
    <mergeCell ref="K185:L185"/>
    <mergeCell ref="D186:E186"/>
    <mergeCell ref="I186:J186"/>
    <mergeCell ref="K186:L186"/>
    <mergeCell ref="D183:E183"/>
    <mergeCell ref="I183:J183"/>
    <mergeCell ref="K183:L183"/>
    <mergeCell ref="D184:E184"/>
    <mergeCell ref="I184:J184"/>
    <mergeCell ref="K184:L184"/>
    <mergeCell ref="D181:E181"/>
    <mergeCell ref="I181:J181"/>
    <mergeCell ref="K181:L181"/>
    <mergeCell ref="D182:E182"/>
    <mergeCell ref="I182:J182"/>
    <mergeCell ref="K182:L182"/>
    <mergeCell ref="K177:L177"/>
    <mergeCell ref="I178:J178"/>
    <mergeCell ref="K178:L178"/>
    <mergeCell ref="D180:E180"/>
    <mergeCell ref="I180:J180"/>
    <mergeCell ref="K180:L180"/>
    <mergeCell ref="D179:E179"/>
    <mergeCell ref="I179:J179"/>
    <mergeCell ref="K179:L179"/>
    <mergeCell ref="I177:J177"/>
    <mergeCell ref="D175:E175"/>
    <mergeCell ref="I175:J175"/>
    <mergeCell ref="K175:L175"/>
    <mergeCell ref="D176:E176"/>
    <mergeCell ref="I176:J176"/>
    <mergeCell ref="K176:L176"/>
    <mergeCell ref="D173:E173"/>
    <mergeCell ref="I173:J173"/>
    <mergeCell ref="K173:L173"/>
    <mergeCell ref="D174:E174"/>
    <mergeCell ref="I174:J174"/>
    <mergeCell ref="K174:L174"/>
    <mergeCell ref="D172:E172"/>
    <mergeCell ref="I172:J172"/>
    <mergeCell ref="K172:L172"/>
    <mergeCell ref="D170:E170"/>
    <mergeCell ref="I170:J170"/>
    <mergeCell ref="K170:L170"/>
    <mergeCell ref="I171:J171"/>
    <mergeCell ref="K171:L171"/>
    <mergeCell ref="D168:E168"/>
    <mergeCell ref="I168:J168"/>
    <mergeCell ref="K168:L168"/>
    <mergeCell ref="D169:E169"/>
    <mergeCell ref="I169:J169"/>
    <mergeCell ref="K169:L169"/>
    <mergeCell ref="D166:E166"/>
    <mergeCell ref="I166:J166"/>
    <mergeCell ref="K166:L166"/>
    <mergeCell ref="D167:E167"/>
    <mergeCell ref="I167:J167"/>
    <mergeCell ref="K167:L167"/>
    <mergeCell ref="I162:J162"/>
    <mergeCell ref="K162:L162"/>
    <mergeCell ref="D164:E164"/>
    <mergeCell ref="I164:J164"/>
    <mergeCell ref="K164:L164"/>
    <mergeCell ref="D165:E165"/>
    <mergeCell ref="I165:J165"/>
    <mergeCell ref="K165:L165"/>
    <mergeCell ref="I158:J158"/>
    <mergeCell ref="K158:L158"/>
    <mergeCell ref="I159:J159"/>
    <mergeCell ref="K159:L159"/>
    <mergeCell ref="D163:E163"/>
    <mergeCell ref="I163:J163"/>
    <mergeCell ref="K163:L163"/>
    <mergeCell ref="I161:J161"/>
    <mergeCell ref="K161:L161"/>
    <mergeCell ref="D162:E162"/>
    <mergeCell ref="I150:J150"/>
    <mergeCell ref="K150:L150"/>
    <mergeCell ref="I151:J151"/>
    <mergeCell ref="K151:L151"/>
    <mergeCell ref="I160:J160"/>
    <mergeCell ref="K160:L160"/>
    <mergeCell ref="I155:J155"/>
    <mergeCell ref="K155:L155"/>
    <mergeCell ref="I156:J156"/>
    <mergeCell ref="K156:L156"/>
    <mergeCell ref="I148:J148"/>
    <mergeCell ref="K148:L148"/>
    <mergeCell ref="I157:J157"/>
    <mergeCell ref="K157:L157"/>
    <mergeCell ref="I152:J152"/>
    <mergeCell ref="K152:L152"/>
    <mergeCell ref="I153:J153"/>
    <mergeCell ref="K153:L153"/>
    <mergeCell ref="I154:J154"/>
    <mergeCell ref="K154:L154"/>
    <mergeCell ref="I141:J141"/>
    <mergeCell ref="K141:L141"/>
    <mergeCell ref="I142:J142"/>
    <mergeCell ref="K142:L142"/>
    <mergeCell ref="I145:J145"/>
    <mergeCell ref="K145:L145"/>
    <mergeCell ref="I149:J149"/>
    <mergeCell ref="K149:L149"/>
    <mergeCell ref="I143:J143"/>
    <mergeCell ref="K143:L143"/>
    <mergeCell ref="I144:J144"/>
    <mergeCell ref="K144:L144"/>
    <mergeCell ref="I147:J147"/>
    <mergeCell ref="K147:L147"/>
    <mergeCell ref="I146:J146"/>
    <mergeCell ref="K146:L146"/>
    <mergeCell ref="D143:E143"/>
    <mergeCell ref="D138:E138"/>
    <mergeCell ref="I138:J138"/>
    <mergeCell ref="K138:L138"/>
    <mergeCell ref="D139:E139"/>
    <mergeCell ref="I139:J139"/>
    <mergeCell ref="K139:L139"/>
    <mergeCell ref="D140:E140"/>
    <mergeCell ref="I140:J140"/>
    <mergeCell ref="K140:L140"/>
    <mergeCell ref="D136:E136"/>
    <mergeCell ref="I136:J136"/>
    <mergeCell ref="K136:L136"/>
    <mergeCell ref="D137:E137"/>
    <mergeCell ref="I137:J137"/>
    <mergeCell ref="K137:L137"/>
    <mergeCell ref="D134:E134"/>
    <mergeCell ref="I134:J134"/>
    <mergeCell ref="K134:L134"/>
    <mergeCell ref="D135:E135"/>
    <mergeCell ref="I135:J135"/>
    <mergeCell ref="K135:L135"/>
    <mergeCell ref="D132:E132"/>
    <mergeCell ref="I132:J132"/>
    <mergeCell ref="K132:L132"/>
    <mergeCell ref="D133:E133"/>
    <mergeCell ref="I133:J133"/>
    <mergeCell ref="K133:L133"/>
    <mergeCell ref="D130:E130"/>
    <mergeCell ref="I130:J130"/>
    <mergeCell ref="K130:L130"/>
    <mergeCell ref="D131:E131"/>
    <mergeCell ref="I131:J131"/>
    <mergeCell ref="K131:L131"/>
    <mergeCell ref="D129:E129"/>
    <mergeCell ref="I129:J129"/>
    <mergeCell ref="K129:L129"/>
    <mergeCell ref="I125:J125"/>
    <mergeCell ref="K125:L125"/>
    <mergeCell ref="D128:E128"/>
    <mergeCell ref="I128:J128"/>
    <mergeCell ref="K128:L128"/>
    <mergeCell ref="D123:E123"/>
    <mergeCell ref="I123:J123"/>
    <mergeCell ref="K123:L123"/>
    <mergeCell ref="D124:E124"/>
    <mergeCell ref="I124:J124"/>
    <mergeCell ref="K124:L124"/>
    <mergeCell ref="D121:E121"/>
    <mergeCell ref="I121:J121"/>
    <mergeCell ref="K121:L121"/>
    <mergeCell ref="D122:E122"/>
    <mergeCell ref="I122:J122"/>
    <mergeCell ref="K122:L122"/>
    <mergeCell ref="D120:E120"/>
    <mergeCell ref="I120:J120"/>
    <mergeCell ref="K120:L120"/>
    <mergeCell ref="I118:J118"/>
    <mergeCell ref="K118:L118"/>
    <mergeCell ref="D119:E119"/>
    <mergeCell ref="I119:J119"/>
    <mergeCell ref="K119:L119"/>
    <mergeCell ref="D116:E116"/>
    <mergeCell ref="I116:J116"/>
    <mergeCell ref="K116:L116"/>
    <mergeCell ref="D117:E117"/>
    <mergeCell ref="I117:J117"/>
    <mergeCell ref="K117:L117"/>
    <mergeCell ref="D114:E114"/>
    <mergeCell ref="I114:J114"/>
    <mergeCell ref="K114:L114"/>
    <mergeCell ref="D115:E115"/>
    <mergeCell ref="I115:J115"/>
    <mergeCell ref="K115:L115"/>
    <mergeCell ref="D113:E113"/>
    <mergeCell ref="I113:J113"/>
    <mergeCell ref="K113:L113"/>
    <mergeCell ref="D111:E111"/>
    <mergeCell ref="I111:J111"/>
    <mergeCell ref="K111:L111"/>
    <mergeCell ref="I112:J112"/>
    <mergeCell ref="K112:L112"/>
    <mergeCell ref="D110:E110"/>
    <mergeCell ref="I110:J110"/>
    <mergeCell ref="K110:L110"/>
    <mergeCell ref="D108:E108"/>
    <mergeCell ref="I108:J108"/>
    <mergeCell ref="K108:L108"/>
    <mergeCell ref="I104:J104"/>
    <mergeCell ref="K104:L104"/>
    <mergeCell ref="I106:J106"/>
    <mergeCell ref="K106:L106"/>
    <mergeCell ref="K107:L107"/>
    <mergeCell ref="D109:E109"/>
    <mergeCell ref="I109:J109"/>
    <mergeCell ref="K109:L109"/>
    <mergeCell ref="I107:J107"/>
    <mergeCell ref="D106:E106"/>
    <mergeCell ref="K97:L97"/>
    <mergeCell ref="I98:J98"/>
    <mergeCell ref="K98:L98"/>
    <mergeCell ref="I99:J99"/>
    <mergeCell ref="K99:L99"/>
    <mergeCell ref="I100:J100"/>
    <mergeCell ref="K100:L100"/>
    <mergeCell ref="I102:J102"/>
    <mergeCell ref="K102:L102"/>
    <mergeCell ref="K94:L94"/>
    <mergeCell ref="I95:J95"/>
    <mergeCell ref="K95:L95"/>
    <mergeCell ref="I94:J94"/>
    <mergeCell ref="I105:J105"/>
    <mergeCell ref="K105:L105"/>
    <mergeCell ref="I101:J101"/>
    <mergeCell ref="I103:J103"/>
    <mergeCell ref="K103:L103"/>
    <mergeCell ref="D96:E96"/>
    <mergeCell ref="I96:J96"/>
    <mergeCell ref="K96:L96"/>
    <mergeCell ref="D97:E97"/>
    <mergeCell ref="I97:J97"/>
    <mergeCell ref="K101:L101"/>
    <mergeCell ref="D92:E92"/>
    <mergeCell ref="I92:J92"/>
    <mergeCell ref="K92:L92"/>
    <mergeCell ref="D93:E93"/>
    <mergeCell ref="I93:J93"/>
    <mergeCell ref="K93:L93"/>
    <mergeCell ref="D90:E90"/>
    <mergeCell ref="I90:J90"/>
    <mergeCell ref="K90:L90"/>
    <mergeCell ref="D91:E91"/>
    <mergeCell ref="I91:J91"/>
    <mergeCell ref="K91:L91"/>
    <mergeCell ref="D88:E88"/>
    <mergeCell ref="I88:J88"/>
    <mergeCell ref="K88:L88"/>
    <mergeCell ref="D89:E89"/>
    <mergeCell ref="I89:J89"/>
    <mergeCell ref="K89:L89"/>
    <mergeCell ref="D86:E86"/>
    <mergeCell ref="I86:J86"/>
    <mergeCell ref="K86:L86"/>
    <mergeCell ref="D87:E87"/>
    <mergeCell ref="I87:J87"/>
    <mergeCell ref="K87:L87"/>
    <mergeCell ref="D84:E84"/>
    <mergeCell ref="I84:J84"/>
    <mergeCell ref="K84:L84"/>
    <mergeCell ref="D85:E85"/>
    <mergeCell ref="I85:J85"/>
    <mergeCell ref="K85:L85"/>
    <mergeCell ref="D82:E82"/>
    <mergeCell ref="I82:J82"/>
    <mergeCell ref="K82:L82"/>
    <mergeCell ref="D83:E83"/>
    <mergeCell ref="I83:J83"/>
    <mergeCell ref="K83:L83"/>
    <mergeCell ref="I81:J81"/>
    <mergeCell ref="K81:L81"/>
    <mergeCell ref="I74:J74"/>
    <mergeCell ref="K74:L74"/>
    <mergeCell ref="D77:E77"/>
    <mergeCell ref="I77:J77"/>
    <mergeCell ref="K77:L77"/>
    <mergeCell ref="D79:E79"/>
    <mergeCell ref="D75:E75"/>
    <mergeCell ref="I75:J75"/>
    <mergeCell ref="K75:L75"/>
    <mergeCell ref="D76:E76"/>
    <mergeCell ref="I76:J76"/>
    <mergeCell ref="K76:L76"/>
    <mergeCell ref="B71:L71"/>
    <mergeCell ref="B72:B73"/>
    <mergeCell ref="C72:F72"/>
    <mergeCell ref="I72:J72"/>
    <mergeCell ref="K72:L72"/>
    <mergeCell ref="I73:J73"/>
    <mergeCell ref="K73:L73"/>
    <mergeCell ref="I70:J70"/>
    <mergeCell ref="K70:L70"/>
    <mergeCell ref="I69:J69"/>
    <mergeCell ref="K69:L69"/>
    <mergeCell ref="I66:J66"/>
    <mergeCell ref="K66:L66"/>
    <mergeCell ref="I68:J68"/>
    <mergeCell ref="K68:L68"/>
    <mergeCell ref="I67:J67"/>
    <mergeCell ref="K67:L67"/>
    <mergeCell ref="I64:J64"/>
    <mergeCell ref="K64:L64"/>
    <mergeCell ref="I65:J65"/>
    <mergeCell ref="K65:L65"/>
    <mergeCell ref="I61:J61"/>
    <mergeCell ref="K61:L61"/>
    <mergeCell ref="I62:J62"/>
    <mergeCell ref="K62:L62"/>
    <mergeCell ref="I55:J55"/>
    <mergeCell ref="K55:L55"/>
    <mergeCell ref="I63:J63"/>
    <mergeCell ref="K63:L63"/>
    <mergeCell ref="I58:J58"/>
    <mergeCell ref="K58:L58"/>
    <mergeCell ref="I59:J59"/>
    <mergeCell ref="K59:L59"/>
    <mergeCell ref="I60:J60"/>
    <mergeCell ref="K60:L60"/>
    <mergeCell ref="I56:J56"/>
    <mergeCell ref="K56:L56"/>
    <mergeCell ref="I51:J51"/>
    <mergeCell ref="K51:L51"/>
    <mergeCell ref="I52:J52"/>
    <mergeCell ref="K52:L52"/>
    <mergeCell ref="I53:J53"/>
    <mergeCell ref="K53:L53"/>
    <mergeCell ref="I54:J54"/>
    <mergeCell ref="K54:L54"/>
    <mergeCell ref="B49:B50"/>
    <mergeCell ref="C49:F50"/>
    <mergeCell ref="I49:J49"/>
    <mergeCell ref="K49:L49"/>
    <mergeCell ref="I50:J50"/>
    <mergeCell ref="K50:L50"/>
    <mergeCell ref="C41:E41"/>
    <mergeCell ref="B48:L48"/>
    <mergeCell ref="I23:J23"/>
    <mergeCell ref="K23:L23"/>
    <mergeCell ref="B23:B24"/>
    <mergeCell ref="C23:E23"/>
    <mergeCell ref="K14:L14"/>
    <mergeCell ref="K15:L15"/>
    <mergeCell ref="F23:F24"/>
    <mergeCell ref="G23:H23"/>
    <mergeCell ref="K18:L18"/>
    <mergeCell ref="B22:L22"/>
    <mergeCell ref="K10:L10"/>
    <mergeCell ref="K11:L11"/>
    <mergeCell ref="B9:L9"/>
    <mergeCell ref="A6:M6"/>
    <mergeCell ref="A7:M7"/>
    <mergeCell ref="B8:C8"/>
    <mergeCell ref="D8:J8"/>
    <mergeCell ref="K8:L8"/>
  </mergeCells>
  <printOptions/>
  <pageMargins left="0.16" right="1.37" top="0.35" bottom="0.75" header="0.16" footer="0.3"/>
  <pageSetup horizontalDpi="600" verticalDpi="600" orientation="landscape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8"/>
  <sheetViews>
    <sheetView zoomScalePageLayoutView="0" workbookViewId="0" topLeftCell="A132">
      <selection activeCell="D181" sqref="D181:E181"/>
    </sheetView>
  </sheetViews>
  <sheetFormatPr defaultColWidth="9.140625" defaultRowHeight="12.75"/>
  <cols>
    <col min="1" max="1" width="0.42578125" style="9" customWidth="1"/>
    <col min="2" max="2" width="3.00390625" style="9" customWidth="1"/>
    <col min="3" max="3" width="10.140625" style="9" customWidth="1"/>
    <col min="4" max="4" width="16.421875" style="9" customWidth="1"/>
    <col min="5" max="5" width="36.00390625" style="9" hidden="1" customWidth="1"/>
    <col min="6" max="6" width="6.00390625" style="9" customWidth="1"/>
    <col min="7" max="7" width="10.421875" style="9" customWidth="1"/>
    <col min="8" max="8" width="16.00390625" style="9" customWidth="1"/>
    <col min="9" max="9" width="5.7109375" style="9" customWidth="1"/>
    <col min="10" max="10" width="15.00390625" style="9" customWidth="1"/>
    <col min="11" max="11" width="8.7109375" style="9" customWidth="1"/>
    <col min="12" max="12" width="24.00390625" style="9" customWidth="1"/>
    <col min="13" max="13" width="0" style="9" hidden="1" customWidth="1"/>
    <col min="14" max="14" width="10.28125" style="9" bestFit="1" customWidth="1"/>
    <col min="15" max="16384" width="9.140625" style="9" customWidth="1"/>
  </cols>
  <sheetData>
    <row r="1" ht="11.25">
      <c r="B1" s="10"/>
    </row>
    <row r="2" ht="0.75" customHeight="1">
      <c r="B2" s="10"/>
    </row>
    <row r="3" ht="11.25" hidden="1">
      <c r="B3" s="10"/>
    </row>
    <row r="4" ht="11.25" hidden="1">
      <c r="B4" s="10"/>
    </row>
    <row r="5" ht="11.25" hidden="1">
      <c r="B5" s="10"/>
    </row>
    <row r="6" spans="1:13" ht="12" thickBot="1">
      <c r="A6" s="1431" t="s">
        <v>0</v>
      </c>
      <c r="B6" s="1431"/>
      <c r="C6" s="1431"/>
      <c r="D6" s="1431"/>
      <c r="E6" s="1431"/>
      <c r="F6" s="1431"/>
      <c r="G6" s="1431"/>
      <c r="H6" s="1431"/>
      <c r="I6" s="1431"/>
      <c r="J6" s="1431"/>
      <c r="K6" s="1431"/>
      <c r="L6" s="1431"/>
      <c r="M6" s="1431"/>
    </row>
    <row r="7" spans="1:13" ht="12" thickBot="1">
      <c r="A7" s="1268" t="s">
        <v>1</v>
      </c>
      <c r="B7" s="1432"/>
      <c r="C7" s="1432"/>
      <c r="D7" s="1432"/>
      <c r="E7" s="1432"/>
      <c r="F7" s="1432"/>
      <c r="G7" s="1432"/>
      <c r="H7" s="1432"/>
      <c r="I7" s="1432"/>
      <c r="J7" s="1432"/>
      <c r="K7" s="1432"/>
      <c r="L7" s="1432"/>
      <c r="M7" s="1269"/>
    </row>
    <row r="8" spans="1:13" ht="12" thickBot="1">
      <c r="A8" s="1"/>
      <c r="B8" s="1268" t="s">
        <v>285</v>
      </c>
      <c r="C8" s="1269"/>
      <c r="D8" s="1268" t="s">
        <v>2</v>
      </c>
      <c r="E8" s="1432"/>
      <c r="F8" s="1432"/>
      <c r="G8" s="1432"/>
      <c r="H8" s="1432"/>
      <c r="I8" s="1432"/>
      <c r="J8" s="1269"/>
      <c r="K8" s="1433"/>
      <c r="L8" s="1434"/>
      <c r="M8" s="2"/>
    </row>
    <row r="9" spans="1:13" ht="12" thickBot="1">
      <c r="A9" s="11"/>
      <c r="B9" s="1372" t="s">
        <v>3</v>
      </c>
      <c r="C9" s="1373"/>
      <c r="D9" s="1435"/>
      <c r="E9" s="1435"/>
      <c r="F9" s="1435"/>
      <c r="G9" s="1435"/>
      <c r="H9" s="1373"/>
      <c r="I9" s="1373"/>
      <c r="J9" s="1373"/>
      <c r="K9" s="1373"/>
      <c r="L9" s="1436"/>
      <c r="M9" s="12"/>
    </row>
    <row r="10" spans="1:13" ht="12" thickBot="1">
      <c r="A10" s="11"/>
      <c r="B10" s="13" t="s">
        <v>4</v>
      </c>
      <c r="C10" s="14" t="s">
        <v>283</v>
      </c>
      <c r="D10" s="15"/>
      <c r="E10" s="16"/>
      <c r="F10" s="381" t="s">
        <v>368</v>
      </c>
      <c r="G10" s="382"/>
      <c r="H10" s="383">
        <v>65070</v>
      </c>
      <c r="I10" s="384">
        <v>626</v>
      </c>
      <c r="J10" s="532"/>
      <c r="K10" s="1427"/>
      <c r="L10" s="1428"/>
      <c r="M10" s="12"/>
    </row>
    <row r="11" spans="1:13" ht="11.25">
      <c r="A11" s="11"/>
      <c r="B11" s="21" t="s">
        <v>5</v>
      </c>
      <c r="C11" s="22" t="s">
        <v>284</v>
      </c>
      <c r="D11" s="23"/>
      <c r="E11" s="24"/>
      <c r="F11" s="25" t="s">
        <v>90</v>
      </c>
      <c r="G11" s="26"/>
      <c r="H11" s="27"/>
      <c r="I11" s="27"/>
      <c r="J11" s="27"/>
      <c r="K11" s="1364"/>
      <c r="L11" s="1382"/>
      <c r="M11" s="12"/>
    </row>
    <row r="12" spans="1:13" ht="11.25">
      <c r="A12" s="11"/>
      <c r="B12" s="29"/>
      <c r="C12" s="30"/>
      <c r="D12" s="23"/>
      <c r="E12" s="24"/>
      <c r="F12" s="31" t="s">
        <v>6</v>
      </c>
      <c r="G12" s="32"/>
      <c r="H12" s="32"/>
      <c r="I12" s="32"/>
      <c r="J12" s="32"/>
      <c r="K12" s="33"/>
      <c r="L12" s="34"/>
      <c r="M12" s="12"/>
    </row>
    <row r="13" spans="1:13" ht="12" thickBot="1">
      <c r="A13" s="11"/>
      <c r="B13" s="29"/>
      <c r="C13" s="30"/>
      <c r="D13" s="23"/>
      <c r="E13" s="24"/>
      <c r="F13" s="31" t="s">
        <v>7</v>
      </c>
      <c r="G13" s="32"/>
      <c r="H13" s="32"/>
      <c r="I13" s="32"/>
      <c r="J13" s="32"/>
      <c r="K13" s="35"/>
      <c r="L13" s="36"/>
      <c r="M13" s="12"/>
    </row>
    <row r="14" spans="1:13" ht="12" thickBot="1">
      <c r="A14" s="11"/>
      <c r="B14" s="37"/>
      <c r="C14" s="14"/>
      <c r="D14" s="38"/>
      <c r="E14" s="39"/>
      <c r="F14" s="40" t="s">
        <v>8</v>
      </c>
      <c r="G14" s="41"/>
      <c r="H14" s="41"/>
      <c r="I14" s="41"/>
      <c r="J14" s="41"/>
      <c r="K14" s="1429"/>
      <c r="L14" s="1430"/>
      <c r="M14" s="12"/>
    </row>
    <row r="15" spans="1:13" ht="12" thickBot="1">
      <c r="A15" s="11"/>
      <c r="B15" s="21" t="s">
        <v>9</v>
      </c>
      <c r="C15" s="42" t="s">
        <v>10</v>
      </c>
      <c r="D15" s="43"/>
      <c r="E15" s="44"/>
      <c r="F15" s="44"/>
      <c r="G15" s="45"/>
      <c r="H15" s="46"/>
      <c r="I15" s="46"/>
      <c r="J15" s="46"/>
      <c r="K15" s="1401"/>
      <c r="L15" s="1402"/>
      <c r="M15" s="12"/>
    </row>
    <row r="16" spans="1:13" ht="12" thickBot="1">
      <c r="A16" s="11"/>
      <c r="B16" s="29"/>
      <c r="C16" s="13" t="s">
        <v>11</v>
      </c>
      <c r="D16" s="22" t="s">
        <v>12</v>
      </c>
      <c r="E16" s="47"/>
      <c r="F16" s="48"/>
      <c r="G16" s="16"/>
      <c r="H16" s="16"/>
      <c r="I16" s="16"/>
      <c r="J16" s="16"/>
      <c r="K16" s="33"/>
      <c r="L16" s="34"/>
      <c r="M16" s="12"/>
    </row>
    <row r="17" spans="1:13" ht="12" thickBot="1">
      <c r="A17" s="11"/>
      <c r="B17" s="29"/>
      <c r="C17" s="49"/>
      <c r="D17" s="50"/>
      <c r="E17" s="16"/>
      <c r="F17" s="17"/>
      <c r="G17" s="16"/>
      <c r="H17" s="16"/>
      <c r="I17" s="16"/>
      <c r="J17" s="16"/>
      <c r="K17" s="51"/>
      <c r="L17" s="52"/>
      <c r="M17" s="12"/>
    </row>
    <row r="18" spans="1:13" ht="12" thickBot="1">
      <c r="A18" s="11"/>
      <c r="B18" s="29"/>
      <c r="C18" s="49"/>
      <c r="D18" s="50"/>
      <c r="E18" s="16"/>
      <c r="F18" s="17"/>
      <c r="G18" s="16"/>
      <c r="H18" s="16"/>
      <c r="I18" s="16"/>
      <c r="J18" s="16"/>
      <c r="K18" s="1401"/>
      <c r="L18" s="1402"/>
      <c r="M18" s="12"/>
    </row>
    <row r="19" spans="1:13" ht="12" thickBot="1">
      <c r="A19" s="11"/>
      <c r="B19" s="29"/>
      <c r="C19" s="49"/>
      <c r="D19" s="50"/>
      <c r="E19" s="16"/>
      <c r="F19" s="17"/>
      <c r="G19" s="16"/>
      <c r="H19" s="16"/>
      <c r="I19" s="16"/>
      <c r="J19" s="16"/>
      <c r="K19" s="33"/>
      <c r="L19" s="34"/>
      <c r="M19" s="12"/>
    </row>
    <row r="20" spans="1:13" ht="12" thickBot="1">
      <c r="A20" s="11"/>
      <c r="B20" s="29"/>
      <c r="C20" s="49"/>
      <c r="D20" s="50"/>
      <c r="E20" s="16"/>
      <c r="F20" s="17"/>
      <c r="G20" s="16"/>
      <c r="H20" s="16"/>
      <c r="I20" s="16"/>
      <c r="J20" s="16"/>
      <c r="K20" s="53"/>
      <c r="L20" s="54"/>
      <c r="M20" s="12"/>
    </row>
    <row r="21" spans="1:13" ht="12" thickBot="1">
      <c r="A21" s="11"/>
      <c r="B21" s="37"/>
      <c r="C21" s="55"/>
      <c r="D21" s="11"/>
      <c r="E21" s="56"/>
      <c r="F21" s="23"/>
      <c r="G21" s="47"/>
      <c r="H21" s="47"/>
      <c r="I21" s="47"/>
      <c r="J21" s="47"/>
      <c r="K21" s="57"/>
      <c r="L21" s="58"/>
      <c r="M21" s="12"/>
    </row>
    <row r="22" spans="1:14" ht="12" thickBot="1">
      <c r="A22" s="59"/>
      <c r="B22" s="1403" t="s">
        <v>13</v>
      </c>
      <c r="C22" s="1404"/>
      <c r="D22" s="1404"/>
      <c r="E22" s="1404"/>
      <c r="F22" s="1404"/>
      <c r="G22" s="1404"/>
      <c r="H22" s="1404"/>
      <c r="I22" s="1404"/>
      <c r="J22" s="1404"/>
      <c r="K22" s="1405"/>
      <c r="L22" s="1406"/>
      <c r="M22" s="60"/>
      <c r="N22" s="61"/>
    </row>
    <row r="23" spans="1:14" ht="51.75" customHeight="1" thickBot="1">
      <c r="A23" s="62"/>
      <c r="B23" s="1407" t="s">
        <v>82</v>
      </c>
      <c r="C23" s="1409" t="s">
        <v>14</v>
      </c>
      <c r="D23" s="1410"/>
      <c r="E23" s="1410"/>
      <c r="F23" s="1407" t="s">
        <v>369</v>
      </c>
      <c r="G23" s="1409" t="s">
        <v>318</v>
      </c>
      <c r="H23" s="1412"/>
      <c r="I23" s="1409" t="s">
        <v>325</v>
      </c>
      <c r="J23" s="1412"/>
      <c r="K23" s="1409" t="s">
        <v>330</v>
      </c>
      <c r="L23" s="1412"/>
      <c r="M23" s="60"/>
      <c r="N23" s="61"/>
    </row>
    <row r="24" spans="1:14" ht="68.25" thickBot="1">
      <c r="A24" s="62"/>
      <c r="B24" s="1408"/>
      <c r="C24" s="63" t="s">
        <v>15</v>
      </c>
      <c r="D24" s="64"/>
      <c r="E24" s="65" t="s">
        <v>16</v>
      </c>
      <c r="F24" s="1411"/>
      <c r="G24" s="66" t="s">
        <v>83</v>
      </c>
      <c r="H24" s="67" t="s">
        <v>81</v>
      </c>
      <c r="I24" s="68" t="s">
        <v>83</v>
      </c>
      <c r="J24" s="69" t="s">
        <v>81</v>
      </c>
      <c r="K24" s="68" t="s">
        <v>83</v>
      </c>
      <c r="L24" s="69" t="s">
        <v>81</v>
      </c>
      <c r="M24" s="60"/>
      <c r="N24" s="61"/>
    </row>
    <row r="25" spans="1:14" ht="11.25">
      <c r="A25" s="59"/>
      <c r="B25" s="70">
        <v>1</v>
      </c>
      <c r="C25" s="71" t="s">
        <v>17</v>
      </c>
      <c r="D25" s="72"/>
      <c r="E25" s="73" t="s">
        <v>18</v>
      </c>
      <c r="F25" s="74">
        <v>525</v>
      </c>
      <c r="G25" s="75">
        <v>1</v>
      </c>
      <c r="H25" s="76">
        <f>12*525</f>
        <v>6300</v>
      </c>
      <c r="I25" s="75">
        <v>1</v>
      </c>
      <c r="J25" s="76">
        <f>12*525</f>
        <v>6300</v>
      </c>
      <c r="K25" s="75">
        <v>1</v>
      </c>
      <c r="L25" s="76">
        <f>12*525</f>
        <v>6300</v>
      </c>
      <c r="M25" s="60"/>
      <c r="N25" s="61"/>
    </row>
    <row r="26" spans="1:14" ht="11.25">
      <c r="A26" s="59"/>
      <c r="B26" s="77"/>
      <c r="C26" s="78" t="s">
        <v>287</v>
      </c>
      <c r="D26" s="79"/>
      <c r="E26" s="80" t="s">
        <v>18</v>
      </c>
      <c r="F26" s="81"/>
      <c r="G26" s="82"/>
      <c r="H26" s="83"/>
      <c r="I26" s="84"/>
      <c r="J26" s="83"/>
      <c r="K26" s="84"/>
      <c r="L26" s="83"/>
      <c r="M26" s="60"/>
      <c r="N26" s="61"/>
    </row>
    <row r="27" spans="1:14" ht="11.25">
      <c r="A27" s="59"/>
      <c r="B27" s="77"/>
      <c r="C27" s="78" t="s">
        <v>288</v>
      </c>
      <c r="D27" s="79"/>
      <c r="E27" s="80" t="s">
        <v>18</v>
      </c>
      <c r="F27" s="81"/>
      <c r="G27" s="82"/>
      <c r="H27" s="83"/>
      <c r="I27" s="84"/>
      <c r="J27" s="83"/>
      <c r="K27" s="84"/>
      <c r="L27" s="83"/>
      <c r="M27" s="60"/>
      <c r="N27" s="61"/>
    </row>
    <row r="28" spans="1:14" ht="11.25">
      <c r="A28" s="59"/>
      <c r="B28" s="77"/>
      <c r="C28" s="78"/>
      <c r="D28" s="79"/>
      <c r="E28" s="80"/>
      <c r="F28" s="81"/>
      <c r="G28" s="82"/>
      <c r="H28" s="83"/>
      <c r="I28" s="84"/>
      <c r="J28" s="83"/>
      <c r="K28" s="84"/>
      <c r="L28" s="83"/>
      <c r="M28" s="60"/>
      <c r="N28" s="61"/>
    </row>
    <row r="29" spans="1:14" ht="12" thickBot="1">
      <c r="A29" s="59"/>
      <c r="B29" s="77"/>
      <c r="C29" s="85" t="s">
        <v>19</v>
      </c>
      <c r="D29" s="86"/>
      <c r="E29" s="87">
        <v>448.99</v>
      </c>
      <c r="F29" s="88">
        <v>9</v>
      </c>
      <c r="G29" s="89">
        <v>1</v>
      </c>
      <c r="H29" s="90">
        <f>448.99*G29*12</f>
        <v>5387.88</v>
      </c>
      <c r="I29" s="91">
        <v>1</v>
      </c>
      <c r="J29" s="90">
        <f>448.99*I29*12</f>
        <v>5387.88</v>
      </c>
      <c r="K29" s="91">
        <v>1</v>
      </c>
      <c r="L29" s="90">
        <f>448.99*K29*12</f>
        <v>5387.88</v>
      </c>
      <c r="M29" s="60"/>
      <c r="N29" s="61"/>
    </row>
    <row r="30" spans="1:14" ht="14.25" customHeight="1">
      <c r="A30" s="59"/>
      <c r="B30" s="77"/>
      <c r="C30" s="92" t="s">
        <v>495</v>
      </c>
      <c r="D30" s="6"/>
      <c r="E30" s="93">
        <v>263.09</v>
      </c>
      <c r="F30" s="94">
        <v>5</v>
      </c>
      <c r="G30" s="95">
        <v>1</v>
      </c>
      <c r="H30" s="96">
        <f aca="true" t="shared" si="0" ref="H30:H35">263.09*G30*12</f>
        <v>3157.08</v>
      </c>
      <c r="I30" s="97">
        <v>1</v>
      </c>
      <c r="J30" s="96">
        <f>263.09*I30*12</f>
        <v>3157.08</v>
      </c>
      <c r="K30" s="97">
        <v>1</v>
      </c>
      <c r="L30" s="96">
        <f>263.09*K30*12</f>
        <v>3157.08</v>
      </c>
      <c r="M30" s="60"/>
      <c r="N30" s="61"/>
    </row>
    <row r="31" spans="1:14" ht="11.25">
      <c r="A31" s="59"/>
      <c r="B31" s="77"/>
      <c r="C31" s="98" t="s">
        <v>370</v>
      </c>
      <c r="D31" s="79"/>
      <c r="E31" s="93">
        <v>263.09</v>
      </c>
      <c r="F31" s="99">
        <v>5</v>
      </c>
      <c r="G31" s="100">
        <v>1</v>
      </c>
      <c r="H31" s="96">
        <f t="shared" si="0"/>
        <v>3157.08</v>
      </c>
      <c r="I31" s="101">
        <v>1</v>
      </c>
      <c r="J31" s="96">
        <f>263.09*I31*12</f>
        <v>3157.08</v>
      </c>
      <c r="K31" s="101">
        <v>1</v>
      </c>
      <c r="L31" s="96">
        <f>263.09*K31*12</f>
        <v>3157.08</v>
      </c>
      <c r="M31" s="60"/>
      <c r="N31" s="61"/>
    </row>
    <row r="32" spans="1:14" ht="12.75" customHeight="1">
      <c r="A32" s="59"/>
      <c r="B32" s="77"/>
      <c r="C32" s="31"/>
      <c r="D32" s="79"/>
      <c r="E32" s="93"/>
      <c r="F32" s="102"/>
      <c r="G32" s="103"/>
      <c r="H32" s="96">
        <f t="shared" si="0"/>
        <v>0</v>
      </c>
      <c r="I32" s="101"/>
      <c r="J32" s="96">
        <f>263.09*I32*12</f>
        <v>0</v>
      </c>
      <c r="K32" s="101"/>
      <c r="L32" s="96">
        <f>263.09*K32*12</f>
        <v>0</v>
      </c>
      <c r="M32" s="60"/>
      <c r="N32" s="61"/>
    </row>
    <row r="33" spans="1:14" ht="11.25">
      <c r="A33" s="59"/>
      <c r="B33" s="77"/>
      <c r="C33" s="1496" t="s">
        <v>371</v>
      </c>
      <c r="D33" s="1497"/>
      <c r="E33" s="104">
        <v>263.09</v>
      </c>
      <c r="F33" s="102">
        <v>5</v>
      </c>
      <c r="G33" s="103">
        <v>1</v>
      </c>
      <c r="H33" s="96">
        <f t="shared" si="0"/>
        <v>3157.08</v>
      </c>
      <c r="I33" s="101">
        <v>1</v>
      </c>
      <c r="J33" s="96">
        <f>263.09*I33*12</f>
        <v>3157.08</v>
      </c>
      <c r="K33" s="101">
        <v>1</v>
      </c>
      <c r="L33" s="96">
        <f>263.09*K33*12</f>
        <v>3157.08</v>
      </c>
      <c r="M33" s="60"/>
      <c r="N33" s="61"/>
    </row>
    <row r="34" spans="1:14" ht="11.25">
      <c r="A34" s="59"/>
      <c r="B34" s="77"/>
      <c r="C34" s="1498" t="s">
        <v>372</v>
      </c>
      <c r="D34" s="1499"/>
      <c r="E34" s="106"/>
      <c r="F34" s="102">
        <v>7</v>
      </c>
      <c r="G34" s="100"/>
      <c r="H34" s="96">
        <f t="shared" si="0"/>
        <v>0</v>
      </c>
      <c r="I34" s="107">
        <v>1</v>
      </c>
      <c r="J34" s="108">
        <f>356.04*I34*12</f>
        <v>4272.4800000000005</v>
      </c>
      <c r="K34" s="107">
        <v>1</v>
      </c>
      <c r="L34" s="108">
        <f>356.04*K34*12</f>
        <v>4272.4800000000005</v>
      </c>
      <c r="M34" s="60"/>
      <c r="N34" s="61"/>
    </row>
    <row r="35" spans="1:14" ht="11.25">
      <c r="A35" s="59"/>
      <c r="B35" s="77"/>
      <c r="C35" s="1498" t="s">
        <v>373</v>
      </c>
      <c r="D35" s="1499"/>
      <c r="E35" s="109"/>
      <c r="F35" s="110">
        <v>7</v>
      </c>
      <c r="G35" s="111"/>
      <c r="H35" s="96">
        <f t="shared" si="0"/>
        <v>0</v>
      </c>
      <c r="I35" s="112">
        <v>1</v>
      </c>
      <c r="J35" s="108">
        <f>356.04*I35*12</f>
        <v>4272.4800000000005</v>
      </c>
      <c r="K35" s="112">
        <v>1</v>
      </c>
      <c r="L35" s="108">
        <f>356.04*K35*12</f>
        <v>4272.4800000000005</v>
      </c>
      <c r="M35" s="60"/>
      <c r="N35" s="61"/>
    </row>
    <row r="36" spans="1:14" ht="11.25" customHeight="1">
      <c r="A36" s="59"/>
      <c r="B36" s="77"/>
      <c r="C36" s="92"/>
      <c r="D36" s="113"/>
      <c r="E36" s="109"/>
      <c r="F36" s="114"/>
      <c r="G36" s="103"/>
      <c r="H36" s="115">
        <f>F36*4*12</f>
        <v>0</v>
      </c>
      <c r="I36" s="107"/>
      <c r="J36" s="116">
        <f>F36*6*12</f>
        <v>0</v>
      </c>
      <c r="K36" s="117"/>
      <c r="L36" s="118">
        <f>F36*6*12</f>
        <v>0</v>
      </c>
      <c r="M36" s="60"/>
      <c r="N36" s="61"/>
    </row>
    <row r="37" spans="1:14" ht="11.25">
      <c r="A37" s="59"/>
      <c r="B37" s="77"/>
      <c r="C37" s="119" t="s">
        <v>383</v>
      </c>
      <c r="D37" s="6"/>
      <c r="E37" s="120"/>
      <c r="F37" s="114">
        <v>100</v>
      </c>
      <c r="G37" s="103"/>
      <c r="H37" s="115">
        <f>F37</f>
        <v>100</v>
      </c>
      <c r="I37" s="107"/>
      <c r="J37" s="116">
        <f>F37</f>
        <v>100</v>
      </c>
      <c r="K37" s="117"/>
      <c r="L37" s="118">
        <f>F37</f>
        <v>100</v>
      </c>
      <c r="M37" s="60"/>
      <c r="N37" s="61"/>
    </row>
    <row r="38" spans="1:14" ht="11.25">
      <c r="A38" s="59"/>
      <c r="B38" s="77"/>
      <c r="C38" s="98"/>
      <c r="D38" s="79"/>
      <c r="E38" s="109"/>
      <c r="F38" s="110"/>
      <c r="G38" s="121"/>
      <c r="H38" s="122">
        <f>E38*G38*35.8*12</f>
        <v>0</v>
      </c>
      <c r="I38" s="107"/>
      <c r="J38" s="116"/>
      <c r="K38" s="117"/>
      <c r="L38" s="118"/>
      <c r="M38" s="60"/>
      <c r="N38" s="61"/>
    </row>
    <row r="39" spans="1:14" ht="12" thickBot="1">
      <c r="A39" s="59"/>
      <c r="B39" s="77"/>
      <c r="C39" s="123"/>
      <c r="D39" s="79"/>
      <c r="E39" s="109"/>
      <c r="F39" s="114"/>
      <c r="G39" s="121"/>
      <c r="H39" s="124">
        <f>E39*G39*35.8*12</f>
        <v>0</v>
      </c>
      <c r="I39" s="107"/>
      <c r="J39" s="125"/>
      <c r="K39" s="112"/>
      <c r="L39" s="126"/>
      <c r="M39" s="60"/>
      <c r="N39" s="61"/>
    </row>
    <row r="40" spans="1:14" ht="12" thickBot="1">
      <c r="A40" s="59"/>
      <c r="B40" s="77"/>
      <c r="D40" s="127"/>
      <c r="E40" s="128"/>
      <c r="F40" s="129"/>
      <c r="G40" s="130"/>
      <c r="H40" s="131"/>
      <c r="I40" s="132"/>
      <c r="J40" s="133"/>
      <c r="K40" s="132"/>
      <c r="L40" s="134"/>
      <c r="M40" s="60"/>
      <c r="N40" s="61"/>
    </row>
    <row r="41" spans="1:13" ht="13.5" customHeight="1" thickBot="1">
      <c r="A41" s="11"/>
      <c r="B41" s="135">
        <v>2</v>
      </c>
      <c r="C41" s="1413" t="s">
        <v>20</v>
      </c>
      <c r="D41" s="1414"/>
      <c r="E41" s="1415"/>
      <c r="F41" s="136"/>
      <c r="G41" s="137">
        <f>SUM(G25:G40)</f>
        <v>5</v>
      </c>
      <c r="H41" s="138">
        <f>SUM(H25:H40)</f>
        <v>21259.120000000003</v>
      </c>
      <c r="I41" s="137">
        <v>7</v>
      </c>
      <c r="J41" s="139">
        <f>SUM(J25:J40)</f>
        <v>29804.08</v>
      </c>
      <c r="K41" s="137">
        <v>7</v>
      </c>
      <c r="L41" s="140">
        <f>SUM(L25:L40)</f>
        <v>29804.08</v>
      </c>
      <c r="M41" s="12"/>
    </row>
    <row r="42" spans="1:13" ht="12" thickBot="1">
      <c r="A42" s="1"/>
      <c r="B42" s="141">
        <v>3</v>
      </c>
      <c r="C42" s="142" t="s">
        <v>21</v>
      </c>
      <c r="D42" s="143"/>
      <c r="E42" s="143"/>
      <c r="F42" s="144"/>
      <c r="G42" s="46"/>
      <c r="H42" s="145"/>
      <c r="I42" s="46"/>
      <c r="J42" s="146"/>
      <c r="K42" s="46"/>
      <c r="L42" s="146"/>
      <c r="M42" s="2"/>
    </row>
    <row r="43" spans="1:13" ht="12" thickBot="1">
      <c r="A43" s="11"/>
      <c r="B43" s="147">
        <v>4</v>
      </c>
      <c r="C43" s="148" t="s">
        <v>22</v>
      </c>
      <c r="D43" s="149"/>
      <c r="E43" s="149"/>
      <c r="F43" s="150"/>
      <c r="G43" s="151" t="s">
        <v>23</v>
      </c>
      <c r="H43" s="152">
        <f>SUM(H81)</f>
        <v>0</v>
      </c>
      <c r="I43" s="153" t="s">
        <v>23</v>
      </c>
      <c r="J43" s="533">
        <f>SUM(I81)</f>
        <v>600</v>
      </c>
      <c r="K43" s="534" t="s">
        <v>23</v>
      </c>
      <c r="L43" s="533">
        <f>SUM(K81)</f>
        <v>600</v>
      </c>
      <c r="M43" s="12"/>
    </row>
    <row r="44" spans="1:13" ht="12" thickBot="1">
      <c r="A44" s="11"/>
      <c r="B44" s="147">
        <v>5</v>
      </c>
      <c r="C44" s="148" t="s">
        <v>24</v>
      </c>
      <c r="D44" s="149"/>
      <c r="E44" s="149"/>
      <c r="F44" s="155"/>
      <c r="G44" s="151" t="s">
        <v>23</v>
      </c>
      <c r="H44" s="152">
        <f>H149</f>
        <v>0</v>
      </c>
      <c r="I44" s="153" t="s">
        <v>23</v>
      </c>
      <c r="J44" s="533">
        <f>I149</f>
        <v>0</v>
      </c>
      <c r="K44" s="534" t="s">
        <v>23</v>
      </c>
      <c r="L44" s="533">
        <f>K149</f>
        <v>0</v>
      </c>
      <c r="M44" s="12"/>
    </row>
    <row r="45" spans="1:13" ht="12" thickBot="1">
      <c r="A45" s="11"/>
      <c r="B45" s="147">
        <v>6</v>
      </c>
      <c r="C45" s="148" t="s">
        <v>25</v>
      </c>
      <c r="D45" s="149"/>
      <c r="E45" s="149"/>
      <c r="F45" s="155"/>
      <c r="G45" s="156"/>
      <c r="H45" s="157">
        <f>H157</f>
        <v>0</v>
      </c>
      <c r="I45" s="158"/>
      <c r="J45" s="533">
        <f>I157</f>
        <v>0</v>
      </c>
      <c r="K45" s="535"/>
      <c r="L45" s="533">
        <f>K157</f>
        <v>0</v>
      </c>
      <c r="M45" s="12"/>
    </row>
    <row r="46" spans="1:13" ht="12" thickBot="1">
      <c r="A46" s="11"/>
      <c r="B46" s="147">
        <v>7</v>
      </c>
      <c r="C46" s="148" t="s">
        <v>89</v>
      </c>
      <c r="D46" s="149"/>
      <c r="E46" s="149"/>
      <c r="F46" s="159"/>
      <c r="G46" s="156" t="s">
        <v>23</v>
      </c>
      <c r="H46" s="157">
        <f>H172</f>
        <v>1250</v>
      </c>
      <c r="I46" s="158" t="s">
        <v>23</v>
      </c>
      <c r="J46" s="533">
        <f>I172</f>
        <v>38000</v>
      </c>
      <c r="K46" s="535" t="s">
        <v>23</v>
      </c>
      <c r="L46" s="533">
        <f>K172</f>
        <v>45000</v>
      </c>
      <c r="M46" s="12"/>
    </row>
    <row r="47" spans="1:13" ht="12" thickBot="1">
      <c r="A47" s="14"/>
      <c r="B47" s="160">
        <v>8</v>
      </c>
      <c r="C47" s="161" t="s">
        <v>26</v>
      </c>
      <c r="D47" s="143"/>
      <c r="E47" s="143"/>
      <c r="F47" s="162"/>
      <c r="G47" s="163"/>
      <c r="H47" s="164">
        <f>H43+H44+H45+H46+H74</f>
        <v>23572.076</v>
      </c>
      <c r="I47" s="163"/>
      <c r="J47" s="423">
        <f>J43+J46+I74</f>
        <v>69894.284</v>
      </c>
      <c r="K47" s="424"/>
      <c r="L47" s="423">
        <f>L43+L44+L45+L46+K74</f>
        <v>76894.284</v>
      </c>
      <c r="M47" s="39"/>
    </row>
    <row r="48" spans="1:13" ht="12" thickBot="1">
      <c r="A48" s="11"/>
      <c r="B48" s="1416" t="s">
        <v>27</v>
      </c>
      <c r="C48" s="1417"/>
      <c r="D48" s="1417"/>
      <c r="E48" s="1417"/>
      <c r="F48" s="1417"/>
      <c r="G48" s="1417"/>
      <c r="H48" s="1417"/>
      <c r="I48" s="1417"/>
      <c r="J48" s="1417"/>
      <c r="K48" s="1417"/>
      <c r="L48" s="1417"/>
      <c r="M48" s="166"/>
    </row>
    <row r="49" spans="1:14" ht="23.25" thickBot="1">
      <c r="A49" s="59"/>
      <c r="B49" s="1407" t="s">
        <v>28</v>
      </c>
      <c r="C49" s="1418" t="s">
        <v>29</v>
      </c>
      <c r="D49" s="1419"/>
      <c r="E49" s="1419"/>
      <c r="F49" s="1420"/>
      <c r="G49" s="167" t="s">
        <v>332</v>
      </c>
      <c r="H49" s="168" t="s">
        <v>328</v>
      </c>
      <c r="I49" s="1379" t="s">
        <v>324</v>
      </c>
      <c r="J49" s="1380"/>
      <c r="K49" s="1379" t="s">
        <v>329</v>
      </c>
      <c r="L49" s="1380"/>
      <c r="M49" s="169"/>
      <c r="N49" s="61"/>
    </row>
    <row r="50" spans="1:14" ht="13.5" customHeight="1" thickBot="1">
      <c r="A50" s="59"/>
      <c r="B50" s="1408"/>
      <c r="C50" s="1421"/>
      <c r="D50" s="1422"/>
      <c r="E50" s="1422"/>
      <c r="F50" s="1423"/>
      <c r="G50" s="172" t="s">
        <v>366</v>
      </c>
      <c r="H50" s="173" t="s">
        <v>30</v>
      </c>
      <c r="I50" s="1424" t="s">
        <v>31</v>
      </c>
      <c r="J50" s="1425"/>
      <c r="K50" s="1424" t="s">
        <v>31</v>
      </c>
      <c r="L50" s="1425"/>
      <c r="M50" s="174"/>
      <c r="N50" s="61"/>
    </row>
    <row r="51" spans="1:14" ht="12" thickBot="1">
      <c r="A51" s="59"/>
      <c r="B51" s="70">
        <v>9</v>
      </c>
      <c r="C51" s="175" t="s">
        <v>32</v>
      </c>
      <c r="D51" s="176"/>
      <c r="E51" s="176"/>
      <c r="F51" s="177"/>
      <c r="G51" s="536">
        <v>23467</v>
      </c>
      <c r="H51" s="178"/>
      <c r="I51" s="1395"/>
      <c r="J51" s="1396"/>
      <c r="K51" s="1395"/>
      <c r="L51" s="1396"/>
      <c r="M51" s="169"/>
      <c r="N51" s="61"/>
    </row>
    <row r="52" spans="1:14" ht="12" thickBot="1">
      <c r="A52" s="59"/>
      <c r="B52" s="179">
        <v>10</v>
      </c>
      <c r="C52" s="180" t="s">
        <v>405</v>
      </c>
      <c r="D52" s="181"/>
      <c r="E52" s="181"/>
      <c r="F52" s="182"/>
      <c r="G52" s="182"/>
      <c r="H52" s="183"/>
      <c r="I52" s="1389"/>
      <c r="J52" s="1390"/>
      <c r="K52" s="1389"/>
      <c r="L52" s="1390"/>
      <c r="M52" s="169"/>
      <c r="N52" s="61"/>
    </row>
    <row r="53" spans="1:14" ht="11.25">
      <c r="A53" s="59"/>
      <c r="B53" s="77"/>
      <c r="C53" s="184"/>
      <c r="D53" s="184"/>
      <c r="E53" s="184"/>
      <c r="F53" s="185"/>
      <c r="G53" s="186"/>
      <c r="H53" s="187"/>
      <c r="I53" s="1383"/>
      <c r="J53" s="1384"/>
      <c r="K53" s="1383"/>
      <c r="L53" s="1384"/>
      <c r="M53" s="169"/>
      <c r="N53" s="61"/>
    </row>
    <row r="54" spans="1:14" ht="11.25">
      <c r="A54" s="59"/>
      <c r="B54" s="77"/>
      <c r="C54" s="78"/>
      <c r="D54" s="184"/>
      <c r="E54" s="184"/>
      <c r="F54" s="185"/>
      <c r="G54" s="188"/>
      <c r="H54" s="189"/>
      <c r="I54" s="1369"/>
      <c r="J54" s="1370"/>
      <c r="K54" s="1369"/>
      <c r="L54" s="1370"/>
      <c r="M54" s="169"/>
      <c r="N54" s="61"/>
    </row>
    <row r="55" spans="1:14" ht="11.25">
      <c r="A55" s="59"/>
      <c r="B55" s="77"/>
      <c r="C55" s="78"/>
      <c r="D55" s="184"/>
      <c r="E55" s="184"/>
      <c r="F55" s="185"/>
      <c r="G55" s="188"/>
      <c r="H55" s="189"/>
      <c r="I55" s="1369"/>
      <c r="J55" s="1370"/>
      <c r="K55" s="1369"/>
      <c r="L55" s="1370"/>
      <c r="M55" s="169"/>
      <c r="N55" s="61"/>
    </row>
    <row r="56" spans="1:14" ht="12" thickBot="1">
      <c r="A56" s="59"/>
      <c r="B56" s="190"/>
      <c r="C56" s="129"/>
      <c r="D56" s="191"/>
      <c r="E56" s="191"/>
      <c r="F56" s="192"/>
      <c r="G56" s="193"/>
      <c r="H56" s="194"/>
      <c r="I56" s="1358"/>
      <c r="J56" s="1359"/>
      <c r="K56" s="1358"/>
      <c r="L56" s="1359"/>
      <c r="M56" s="169"/>
      <c r="N56" s="61"/>
    </row>
    <row r="57" spans="1:14" ht="11.25">
      <c r="A57" s="59"/>
      <c r="B57" s="77">
        <v>11</v>
      </c>
      <c r="C57" s="195" t="s">
        <v>33</v>
      </c>
      <c r="D57" s="71"/>
      <c r="E57" s="71"/>
      <c r="F57" s="196"/>
      <c r="G57" s="537">
        <f>G51</f>
        <v>23467</v>
      </c>
      <c r="H57" s="517">
        <f>H47</f>
        <v>23572.076</v>
      </c>
      <c r="I57" s="1500">
        <f>J47</f>
        <v>69894.284</v>
      </c>
      <c r="J57" s="1501"/>
      <c r="K57" s="1500">
        <f>L47</f>
        <v>76894.284</v>
      </c>
      <c r="L57" s="1501"/>
      <c r="M57" s="169"/>
      <c r="N57" s="61"/>
    </row>
    <row r="58" spans="1:14" ht="11.25">
      <c r="A58" s="59"/>
      <c r="B58" s="77">
        <v>12</v>
      </c>
      <c r="C58" s="199" t="s">
        <v>34</v>
      </c>
      <c r="D58" s="184"/>
      <c r="E58" s="184"/>
      <c r="F58" s="185"/>
      <c r="G58" s="188"/>
      <c r="H58" s="189"/>
      <c r="I58" s="1369"/>
      <c r="J58" s="1370"/>
      <c r="K58" s="1369"/>
      <c r="L58" s="1370"/>
      <c r="M58" s="169"/>
      <c r="N58" s="61"/>
    </row>
    <row r="59" spans="1:14" ht="12" thickBot="1">
      <c r="A59" s="59"/>
      <c r="B59" s="77">
        <v>13</v>
      </c>
      <c r="C59" s="200" t="s">
        <v>35</v>
      </c>
      <c r="D59" s="201"/>
      <c r="E59" s="201"/>
      <c r="F59" s="169"/>
      <c r="G59" s="202"/>
      <c r="H59" s="203"/>
      <c r="I59" s="1392"/>
      <c r="J59" s="1393"/>
      <c r="K59" s="1392"/>
      <c r="L59" s="1393"/>
      <c r="M59" s="169"/>
      <c r="N59" s="61"/>
    </row>
    <row r="60" spans="1:14" ht="12" thickBot="1">
      <c r="A60" s="59"/>
      <c r="B60" s="179">
        <v>14</v>
      </c>
      <c r="C60" s="204" t="s">
        <v>406</v>
      </c>
      <c r="D60" s="181"/>
      <c r="E60" s="181"/>
      <c r="F60" s="182"/>
      <c r="G60" s="205"/>
      <c r="H60" s="206">
        <v>0</v>
      </c>
      <c r="I60" s="1389"/>
      <c r="J60" s="1390"/>
      <c r="K60" s="1389"/>
      <c r="L60" s="1390"/>
      <c r="M60" s="169"/>
      <c r="N60" s="61"/>
    </row>
    <row r="61" spans="1:14" ht="11.25">
      <c r="A61" s="59"/>
      <c r="B61" s="77"/>
      <c r="C61" s="59"/>
      <c r="D61" s="201"/>
      <c r="E61" s="201"/>
      <c r="F61" s="169"/>
      <c r="G61" s="207"/>
      <c r="H61" s="208"/>
      <c r="I61" s="1383"/>
      <c r="J61" s="1384"/>
      <c r="K61" s="1383"/>
      <c r="L61" s="1384"/>
      <c r="M61" s="169"/>
      <c r="N61" s="61"/>
    </row>
    <row r="62" spans="1:14" ht="11.25">
      <c r="A62" s="59"/>
      <c r="B62" s="77"/>
      <c r="C62" s="209"/>
      <c r="D62" s="102"/>
      <c r="E62" s="102"/>
      <c r="F62" s="210"/>
      <c r="G62" s="211"/>
      <c r="H62" s="212"/>
      <c r="I62" s="1369"/>
      <c r="J62" s="1370"/>
      <c r="K62" s="1369"/>
      <c r="L62" s="1370"/>
      <c r="M62" s="169"/>
      <c r="N62" s="61"/>
    </row>
    <row r="63" spans="1:14" ht="11.25">
      <c r="A63" s="59"/>
      <c r="B63" s="77"/>
      <c r="C63" s="209"/>
      <c r="D63" s="102"/>
      <c r="E63" s="102"/>
      <c r="F63" s="210"/>
      <c r="G63" s="211"/>
      <c r="H63" s="212"/>
      <c r="I63" s="1369"/>
      <c r="J63" s="1370"/>
      <c r="K63" s="1369"/>
      <c r="L63" s="1370"/>
      <c r="M63" s="169"/>
      <c r="N63" s="61"/>
    </row>
    <row r="64" spans="1:14" ht="12" thickBot="1">
      <c r="A64" s="59"/>
      <c r="B64" s="77"/>
      <c r="C64" s="209"/>
      <c r="D64" s="102"/>
      <c r="E64" s="102"/>
      <c r="F64" s="210"/>
      <c r="G64" s="211"/>
      <c r="H64" s="212"/>
      <c r="I64" s="1392"/>
      <c r="J64" s="1393"/>
      <c r="K64" s="1392"/>
      <c r="L64" s="1393"/>
      <c r="M64" s="169"/>
      <c r="N64" s="61"/>
    </row>
    <row r="65" spans="1:14" ht="12" thickBot="1">
      <c r="A65" s="59"/>
      <c r="B65" s="179">
        <v>15</v>
      </c>
      <c r="C65" s="204" t="s">
        <v>407</v>
      </c>
      <c r="D65" s="181"/>
      <c r="E65" s="181"/>
      <c r="F65" s="182"/>
      <c r="G65" s="205"/>
      <c r="H65" s="206"/>
      <c r="I65" s="1389"/>
      <c r="J65" s="1390"/>
      <c r="K65" s="1389"/>
      <c r="L65" s="1390"/>
      <c r="M65" s="169"/>
      <c r="N65" s="61"/>
    </row>
    <row r="66" spans="1:14" ht="11.25">
      <c r="A66" s="59"/>
      <c r="B66" s="77"/>
      <c r="C66" s="213"/>
      <c r="D66" s="184"/>
      <c r="E66" s="184"/>
      <c r="F66" s="185"/>
      <c r="G66" s="214"/>
      <c r="H66" s="215"/>
      <c r="I66" s="1383"/>
      <c r="J66" s="1384"/>
      <c r="K66" s="1383"/>
      <c r="L66" s="1384"/>
      <c r="M66" s="169"/>
      <c r="N66" s="61"/>
    </row>
    <row r="67" spans="1:14" ht="11.25">
      <c r="A67" s="59"/>
      <c r="B67" s="77"/>
      <c r="C67" s="199"/>
      <c r="D67" s="78"/>
      <c r="E67" s="78"/>
      <c r="F67" s="216"/>
      <c r="G67" s="217"/>
      <c r="H67" s="218"/>
      <c r="I67" s="1369"/>
      <c r="J67" s="1370"/>
      <c r="K67" s="1369"/>
      <c r="L67" s="1370"/>
      <c r="M67" s="169"/>
      <c r="N67" s="61"/>
    </row>
    <row r="68" spans="1:13" ht="11.25">
      <c r="A68" s="59"/>
      <c r="B68" s="77"/>
      <c r="C68" s="199"/>
      <c r="D68" s="78"/>
      <c r="E68" s="78"/>
      <c r="F68" s="216"/>
      <c r="G68" s="217"/>
      <c r="H68" s="218"/>
      <c r="I68" s="1369"/>
      <c r="J68" s="1370"/>
      <c r="K68" s="1369"/>
      <c r="L68" s="1370"/>
      <c r="M68" s="219"/>
    </row>
    <row r="69" spans="1:14" ht="6" customHeight="1" thickBot="1">
      <c r="A69" s="59"/>
      <c r="B69" s="77"/>
      <c r="C69" s="220"/>
      <c r="D69" s="191"/>
      <c r="E69" s="191"/>
      <c r="F69" s="192"/>
      <c r="G69" s="221"/>
      <c r="H69" s="222"/>
      <c r="I69" s="1358"/>
      <c r="J69" s="1359"/>
      <c r="K69" s="1358"/>
      <c r="L69" s="1359"/>
      <c r="M69" s="169"/>
      <c r="N69" s="61"/>
    </row>
    <row r="70" spans="1:13" ht="12" thickBot="1">
      <c r="A70" s="11"/>
      <c r="B70" s="135">
        <v>16</v>
      </c>
      <c r="C70" s="137" t="s">
        <v>36</v>
      </c>
      <c r="D70" s="223"/>
      <c r="E70" s="223"/>
      <c r="F70" s="224"/>
      <c r="G70" s="225">
        <f>SUM(G51:G60)</f>
        <v>46934</v>
      </c>
      <c r="H70" s="497">
        <f>SUM(H51:H60)</f>
        <v>23572.076</v>
      </c>
      <c r="I70" s="1454">
        <f>I57</f>
        <v>69894.284</v>
      </c>
      <c r="J70" s="1455"/>
      <c r="K70" s="1454">
        <f>SUM(K57:L69)</f>
        <v>76894.284</v>
      </c>
      <c r="L70" s="1455"/>
      <c r="M70" s="219"/>
    </row>
    <row r="71" spans="1:13" ht="12" thickBot="1">
      <c r="A71" s="11"/>
      <c r="B71" s="1372" t="s">
        <v>37</v>
      </c>
      <c r="C71" s="1373"/>
      <c r="D71" s="1373"/>
      <c r="E71" s="1373"/>
      <c r="F71" s="1373"/>
      <c r="G71" s="1373"/>
      <c r="H71" s="1373"/>
      <c r="I71" s="1373"/>
      <c r="J71" s="1373"/>
      <c r="K71" s="1373"/>
      <c r="L71" s="1373"/>
      <c r="M71" s="219"/>
    </row>
    <row r="72" spans="1:13" ht="23.25" thickBot="1">
      <c r="A72" s="11"/>
      <c r="B72" s="1374" t="s">
        <v>28</v>
      </c>
      <c r="C72" s="1376" t="s">
        <v>38</v>
      </c>
      <c r="D72" s="1377"/>
      <c r="E72" s="1377"/>
      <c r="F72" s="1378"/>
      <c r="G72" s="167"/>
      <c r="H72" s="168" t="s">
        <v>328</v>
      </c>
      <c r="I72" s="1379" t="s">
        <v>374</v>
      </c>
      <c r="J72" s="1380"/>
      <c r="K72" s="1379" t="s">
        <v>329</v>
      </c>
      <c r="L72" s="1381"/>
      <c r="M72" s="219"/>
    </row>
    <row r="73" spans="1:13" ht="12" thickBot="1">
      <c r="A73" s="11"/>
      <c r="B73" s="1375"/>
      <c r="C73" s="21" t="s">
        <v>39</v>
      </c>
      <c r="D73" s="22" t="s">
        <v>40</v>
      </c>
      <c r="E73" s="47"/>
      <c r="F73" s="227"/>
      <c r="G73" s="228" t="s">
        <v>366</v>
      </c>
      <c r="H73" s="28" t="s">
        <v>41</v>
      </c>
      <c r="I73" s="1364" t="s">
        <v>42</v>
      </c>
      <c r="J73" s="1382"/>
      <c r="K73" s="1364" t="s">
        <v>42</v>
      </c>
      <c r="L73" s="1365"/>
      <c r="M73" s="219"/>
    </row>
    <row r="74" spans="1:13" ht="12" thickBot="1">
      <c r="A74" s="11"/>
      <c r="B74" s="135">
        <v>17</v>
      </c>
      <c r="C74" s="229" t="s">
        <v>43</v>
      </c>
      <c r="D74" s="230" t="s">
        <v>68</v>
      </c>
      <c r="E74" s="223"/>
      <c r="F74" s="224"/>
      <c r="G74" s="226"/>
      <c r="H74" s="231">
        <f>H75+H79</f>
        <v>22322.076</v>
      </c>
      <c r="I74" s="1366">
        <f>I75+I79</f>
        <v>31294.284000000003</v>
      </c>
      <c r="J74" s="1367"/>
      <c r="K74" s="1366">
        <f>K75+K79</f>
        <v>31294.284000000003</v>
      </c>
      <c r="L74" s="1368"/>
      <c r="M74" s="219"/>
    </row>
    <row r="75" spans="1:13" ht="11.25">
      <c r="A75" s="11"/>
      <c r="B75" s="29">
        <v>18</v>
      </c>
      <c r="C75" s="8" t="s">
        <v>155</v>
      </c>
      <c r="D75" s="1340" t="s">
        <v>85</v>
      </c>
      <c r="E75" s="1341"/>
      <c r="F75" s="166"/>
      <c r="G75" s="232"/>
      <c r="H75" s="233">
        <f>H41</f>
        <v>21259.120000000003</v>
      </c>
      <c r="I75" s="1342">
        <f>J41</f>
        <v>29804.08</v>
      </c>
      <c r="J75" s="1343"/>
      <c r="K75" s="1342">
        <f>L41</f>
        <v>29804.08</v>
      </c>
      <c r="L75" s="1343"/>
      <c r="M75" s="219"/>
    </row>
    <row r="76" spans="1:14" ht="11.25">
      <c r="A76" s="59"/>
      <c r="B76" s="77">
        <v>20</v>
      </c>
      <c r="C76" s="234" t="s">
        <v>44</v>
      </c>
      <c r="D76" s="1352" t="s">
        <v>281</v>
      </c>
      <c r="E76" s="1353"/>
      <c r="F76" s="169"/>
      <c r="G76" s="217"/>
      <c r="H76" s="235"/>
      <c r="I76" s="1333"/>
      <c r="J76" s="1354"/>
      <c r="K76" s="1333"/>
      <c r="L76" s="1334"/>
      <c r="M76" s="169"/>
      <c r="N76" s="61"/>
    </row>
    <row r="77" spans="1:14" ht="12" thickBot="1">
      <c r="A77" s="59"/>
      <c r="B77" s="77">
        <v>21</v>
      </c>
      <c r="C77" s="236" t="s">
        <v>86</v>
      </c>
      <c r="D77" s="1335" t="s">
        <v>87</v>
      </c>
      <c r="E77" s="1336"/>
      <c r="F77" s="169"/>
      <c r="G77" s="211"/>
      <c r="I77" s="1337"/>
      <c r="J77" s="1338"/>
      <c r="K77" s="1337"/>
      <c r="L77" s="1339"/>
      <c r="M77" s="169"/>
      <c r="N77" s="238"/>
    </row>
    <row r="78" spans="1:14" ht="12" thickBot="1">
      <c r="A78" s="59"/>
      <c r="B78" s="77"/>
      <c r="C78" s="236"/>
      <c r="D78" s="239" t="s">
        <v>305</v>
      </c>
      <c r="E78" s="237"/>
      <c r="F78" s="169"/>
      <c r="G78" s="240"/>
      <c r="I78" s="241"/>
      <c r="J78" s="242"/>
      <c r="K78" s="241"/>
      <c r="L78" s="243"/>
      <c r="M78" s="169"/>
      <c r="N78" s="238"/>
    </row>
    <row r="79" spans="1:14" ht="12" thickBot="1">
      <c r="A79" s="59"/>
      <c r="B79" s="67">
        <v>22</v>
      </c>
      <c r="C79" s="244" t="s">
        <v>156</v>
      </c>
      <c r="D79" s="1348" t="s">
        <v>282</v>
      </c>
      <c r="E79" s="1349"/>
      <c r="F79" s="245"/>
      <c r="G79" s="246"/>
      <c r="H79" s="247">
        <f>H75*0.05</f>
        <v>1062.9560000000001</v>
      </c>
      <c r="I79" s="1350">
        <f>I75*0.05</f>
        <v>1490.2040000000002</v>
      </c>
      <c r="J79" s="1351"/>
      <c r="K79" s="1350">
        <f>K75*0.05</f>
        <v>1490.2040000000002</v>
      </c>
      <c r="L79" s="1355"/>
      <c r="M79" s="169"/>
      <c r="N79" s="61"/>
    </row>
    <row r="80" spans="1:13" ht="12" thickBot="1">
      <c r="A80" s="11"/>
      <c r="B80" s="248"/>
      <c r="C80" s="249"/>
      <c r="D80" s="250"/>
      <c r="E80" s="251"/>
      <c r="F80" s="252"/>
      <c r="G80" s="253"/>
      <c r="H80" s="254"/>
      <c r="I80" s="255"/>
      <c r="J80" s="256"/>
      <c r="K80" s="255"/>
      <c r="L80" s="257"/>
      <c r="M80" s="219"/>
    </row>
    <row r="81" spans="1:13" ht="12" thickBot="1">
      <c r="A81" s="11"/>
      <c r="B81" s="258">
        <v>23</v>
      </c>
      <c r="C81" s="259" t="s">
        <v>45</v>
      </c>
      <c r="D81" s="260" t="s">
        <v>46</v>
      </c>
      <c r="E81" s="261"/>
      <c r="F81" s="224"/>
      <c r="G81" s="262">
        <f>G82+G85+G89+G96+G108+G117+G128+G131+G138+G145+G132</f>
        <v>0</v>
      </c>
      <c r="H81" s="263">
        <f>H82+H85+H89+H96+H108+H126+H117+H128+H131+H138+H145+H132</f>
        <v>0</v>
      </c>
      <c r="I81" s="1479">
        <f>I85</f>
        <v>600</v>
      </c>
      <c r="J81" s="1504"/>
      <c r="K81" s="1479">
        <f>K82+K85+K89+K96+K108+K117+K128+K131+K138+K145+K132</f>
        <v>600</v>
      </c>
      <c r="L81" s="1504"/>
      <c r="M81" s="219"/>
    </row>
    <row r="82" spans="1:14" ht="11.25">
      <c r="A82" s="59"/>
      <c r="B82" s="264">
        <v>24</v>
      </c>
      <c r="C82" s="265" t="s">
        <v>47</v>
      </c>
      <c r="D82" s="1344" t="s">
        <v>157</v>
      </c>
      <c r="E82" s="1345"/>
      <c r="F82" s="266"/>
      <c r="G82" s="267">
        <f>SUM(G83:G84)</f>
        <v>0</v>
      </c>
      <c r="H82" s="268">
        <f>SUM(H83:H84)</f>
        <v>0</v>
      </c>
      <c r="I82" s="1502"/>
      <c r="J82" s="1503"/>
      <c r="K82" s="1502">
        <f>K83+K84</f>
        <v>0</v>
      </c>
      <c r="L82" s="1503"/>
      <c r="M82" s="169"/>
      <c r="N82" s="61"/>
    </row>
    <row r="83" spans="1:14" ht="11.25">
      <c r="A83" s="59"/>
      <c r="B83" s="269"/>
      <c r="C83" s="270" t="s">
        <v>123</v>
      </c>
      <c r="D83" s="1331" t="s">
        <v>158</v>
      </c>
      <c r="E83" s="1332"/>
      <c r="F83" s="271"/>
      <c r="G83" s="214"/>
      <c r="H83" s="272"/>
      <c r="I83" s="1505"/>
      <c r="J83" s="1506"/>
      <c r="K83" s="1505"/>
      <c r="L83" s="1506"/>
      <c r="M83" s="169"/>
      <c r="N83" s="61"/>
    </row>
    <row r="84" spans="1:14" ht="11.25">
      <c r="A84" s="59"/>
      <c r="B84" s="269"/>
      <c r="C84" s="270" t="s">
        <v>124</v>
      </c>
      <c r="D84" s="1331" t="s">
        <v>159</v>
      </c>
      <c r="E84" s="1332"/>
      <c r="F84" s="271"/>
      <c r="G84" s="214"/>
      <c r="H84" s="272"/>
      <c r="I84" s="1505"/>
      <c r="J84" s="1506"/>
      <c r="K84" s="1505"/>
      <c r="L84" s="1506"/>
      <c r="M84" s="169"/>
      <c r="N84" s="61"/>
    </row>
    <row r="85" spans="1:14" ht="11.25">
      <c r="A85" s="59"/>
      <c r="B85" s="273">
        <v>25</v>
      </c>
      <c r="C85" s="274" t="s">
        <v>48</v>
      </c>
      <c r="D85" s="1321" t="s">
        <v>49</v>
      </c>
      <c r="E85" s="1322"/>
      <c r="F85" s="275"/>
      <c r="G85" s="217">
        <f>SUM(G86:G88)</f>
        <v>0</v>
      </c>
      <c r="H85" s="276">
        <f>SUM(H86:H88)</f>
        <v>0</v>
      </c>
      <c r="I85" s="1507">
        <f>I87</f>
        <v>600</v>
      </c>
      <c r="J85" s="1508"/>
      <c r="K85" s="1507">
        <f>K86+K87+K88</f>
        <v>600</v>
      </c>
      <c r="L85" s="1508"/>
      <c r="M85" s="169"/>
      <c r="N85" s="61"/>
    </row>
    <row r="86" spans="1:14" ht="11.25">
      <c r="A86" s="59"/>
      <c r="B86" s="273"/>
      <c r="C86" s="277" t="s">
        <v>125</v>
      </c>
      <c r="D86" s="1307" t="s">
        <v>128</v>
      </c>
      <c r="E86" s="1308"/>
      <c r="F86" s="275"/>
      <c r="G86" s="217"/>
      <c r="H86" s="280"/>
      <c r="I86" s="1505"/>
      <c r="J86" s="1506"/>
      <c r="K86" s="1505"/>
      <c r="L86" s="1506"/>
      <c r="M86" s="169"/>
      <c r="N86" s="61"/>
    </row>
    <row r="87" spans="1:14" ht="11.25">
      <c r="A87" s="59"/>
      <c r="B87" s="273"/>
      <c r="C87" s="277" t="s">
        <v>126</v>
      </c>
      <c r="D87" s="1307" t="s">
        <v>165</v>
      </c>
      <c r="E87" s="1308"/>
      <c r="F87" s="275"/>
      <c r="G87" s="217"/>
      <c r="H87" s="280">
        <v>0</v>
      </c>
      <c r="I87" s="1505">
        <v>600</v>
      </c>
      <c r="J87" s="1506"/>
      <c r="K87" s="1505">
        <v>600</v>
      </c>
      <c r="L87" s="1506"/>
      <c r="M87" s="169"/>
      <c r="N87" s="61"/>
    </row>
    <row r="88" spans="1:14" ht="11.25">
      <c r="A88" s="59"/>
      <c r="B88" s="273"/>
      <c r="C88" s="277" t="s">
        <v>127</v>
      </c>
      <c r="D88" s="1307" t="s">
        <v>129</v>
      </c>
      <c r="E88" s="1308"/>
      <c r="F88" s="275"/>
      <c r="G88" s="217"/>
      <c r="H88" s="280"/>
      <c r="I88" s="1505"/>
      <c r="J88" s="1506"/>
      <c r="K88" s="1309"/>
      <c r="L88" s="1310"/>
      <c r="M88" s="169"/>
      <c r="N88" s="61"/>
    </row>
    <row r="89" spans="1:14" ht="11.25">
      <c r="A89" s="59"/>
      <c r="B89" s="273">
        <v>26</v>
      </c>
      <c r="C89" s="274" t="s">
        <v>50</v>
      </c>
      <c r="D89" s="1321" t="s">
        <v>51</v>
      </c>
      <c r="E89" s="1322"/>
      <c r="F89" s="275"/>
      <c r="G89" s="217">
        <f>SUM(G90:G95)</f>
        <v>0</v>
      </c>
      <c r="H89" s="276">
        <f>SUM(H90:H95)</f>
        <v>0</v>
      </c>
      <c r="I89" s="1507"/>
      <c r="J89" s="1508"/>
      <c r="K89" s="1309">
        <f>K90+K91+K92+K93+K94+K95</f>
        <v>0</v>
      </c>
      <c r="L89" s="1329"/>
      <c r="M89" s="169"/>
      <c r="N89" s="61"/>
    </row>
    <row r="90" spans="1:14" ht="11.25">
      <c r="A90" s="59"/>
      <c r="B90" s="273"/>
      <c r="C90" s="277" t="s">
        <v>130</v>
      </c>
      <c r="D90" s="1307" t="s">
        <v>164</v>
      </c>
      <c r="E90" s="1308"/>
      <c r="F90" s="275"/>
      <c r="G90" s="217"/>
      <c r="H90" s="280"/>
      <c r="I90" s="1309"/>
      <c r="J90" s="1310"/>
      <c r="K90" s="1309"/>
      <c r="L90" s="1310"/>
      <c r="M90" s="169"/>
      <c r="N90" s="61"/>
    </row>
    <row r="91" spans="1:14" ht="11.25">
      <c r="A91" s="59"/>
      <c r="B91" s="273"/>
      <c r="C91" s="277" t="s">
        <v>131</v>
      </c>
      <c r="D91" s="1307" t="s">
        <v>166</v>
      </c>
      <c r="E91" s="1308"/>
      <c r="F91" s="275"/>
      <c r="G91" s="217"/>
      <c r="H91" s="280"/>
      <c r="I91" s="1309"/>
      <c r="J91" s="1310"/>
      <c r="K91" s="1309"/>
      <c r="L91" s="1310"/>
      <c r="M91" s="169"/>
      <c r="N91" s="61"/>
    </row>
    <row r="92" spans="1:14" ht="11.25">
      <c r="A92" s="59"/>
      <c r="B92" s="273"/>
      <c r="C92" s="277" t="s">
        <v>132</v>
      </c>
      <c r="D92" s="1307" t="s">
        <v>167</v>
      </c>
      <c r="E92" s="1308"/>
      <c r="F92" s="275"/>
      <c r="G92" s="217"/>
      <c r="H92" s="280"/>
      <c r="I92" s="1309"/>
      <c r="J92" s="1310"/>
      <c r="K92" s="1309"/>
      <c r="L92" s="1310"/>
      <c r="M92" s="169"/>
      <c r="N92" s="61"/>
    </row>
    <row r="93" spans="1:14" ht="11.25">
      <c r="A93" s="59"/>
      <c r="B93" s="273"/>
      <c r="C93" s="277" t="s">
        <v>168</v>
      </c>
      <c r="D93" s="1307" t="s">
        <v>169</v>
      </c>
      <c r="E93" s="1308"/>
      <c r="F93" s="275"/>
      <c r="G93" s="217"/>
      <c r="H93" s="280"/>
      <c r="I93" s="1309"/>
      <c r="J93" s="1310"/>
      <c r="K93" s="1309"/>
      <c r="L93" s="1310"/>
      <c r="M93" s="169"/>
      <c r="N93" s="61"/>
    </row>
    <row r="94" spans="1:14" ht="11.25">
      <c r="A94" s="59"/>
      <c r="B94" s="273"/>
      <c r="C94" s="283" t="s">
        <v>170</v>
      </c>
      <c r="D94" s="278" t="s">
        <v>171</v>
      </c>
      <c r="E94" s="279"/>
      <c r="F94" s="275"/>
      <c r="G94" s="217"/>
      <c r="H94" s="280"/>
      <c r="I94" s="1309"/>
      <c r="J94" s="1310"/>
      <c r="K94" s="1309"/>
      <c r="L94" s="1310"/>
      <c r="M94" s="169"/>
      <c r="N94" s="61"/>
    </row>
    <row r="95" spans="1:14" ht="11.25">
      <c r="A95" s="59"/>
      <c r="B95" s="273"/>
      <c r="C95" s="277" t="s">
        <v>172</v>
      </c>
      <c r="D95" s="278" t="s">
        <v>173</v>
      </c>
      <c r="E95" s="279"/>
      <c r="F95" s="275"/>
      <c r="G95" s="217"/>
      <c r="H95" s="280"/>
      <c r="I95" s="1309"/>
      <c r="J95" s="1310"/>
      <c r="K95" s="1309"/>
      <c r="L95" s="1310"/>
      <c r="M95" s="169"/>
      <c r="N95" s="61"/>
    </row>
    <row r="96" spans="1:14" ht="11.25">
      <c r="A96" s="59"/>
      <c r="B96" s="273">
        <v>27</v>
      </c>
      <c r="C96" s="274" t="s">
        <v>52</v>
      </c>
      <c r="D96" s="1321" t="s">
        <v>289</v>
      </c>
      <c r="E96" s="1322"/>
      <c r="F96" s="275"/>
      <c r="G96" s="217">
        <f>SUM(G97:G107)</f>
        <v>0</v>
      </c>
      <c r="H96" s="276">
        <f>SUM(H97:H107)</f>
        <v>0</v>
      </c>
      <c r="I96" s="1309"/>
      <c r="J96" s="1329"/>
      <c r="K96" s="1309">
        <f>SUM(K97:L107)</f>
        <v>0</v>
      </c>
      <c r="L96" s="1329"/>
      <c r="M96" s="169"/>
      <c r="N96" s="61"/>
    </row>
    <row r="97" spans="1:14" ht="11.25">
      <c r="A97" s="59"/>
      <c r="B97" s="273"/>
      <c r="C97" s="277" t="s">
        <v>174</v>
      </c>
      <c r="D97" s="1307" t="s">
        <v>175</v>
      </c>
      <c r="E97" s="1308"/>
      <c r="F97" s="275"/>
      <c r="G97" s="217"/>
      <c r="H97" s="280"/>
      <c r="I97" s="1309"/>
      <c r="J97" s="1310"/>
      <c r="K97" s="1309"/>
      <c r="L97" s="1310"/>
      <c r="M97" s="169"/>
      <c r="N97" s="61"/>
    </row>
    <row r="98" spans="1:14" ht="11.25">
      <c r="A98" s="59"/>
      <c r="B98" s="273"/>
      <c r="C98" s="277" t="s">
        <v>176</v>
      </c>
      <c r="D98" s="278" t="s">
        <v>177</v>
      </c>
      <c r="E98" s="279"/>
      <c r="F98" s="275"/>
      <c r="G98" s="217"/>
      <c r="H98" s="280"/>
      <c r="I98" s="1309"/>
      <c r="J98" s="1310"/>
      <c r="K98" s="1309"/>
      <c r="L98" s="1310"/>
      <c r="M98" s="169"/>
      <c r="N98" s="61"/>
    </row>
    <row r="99" spans="1:14" ht="11.25">
      <c r="A99" s="59"/>
      <c r="B99" s="273"/>
      <c r="C99" s="277" t="s">
        <v>178</v>
      </c>
      <c r="D99" s="278" t="s">
        <v>179</v>
      </c>
      <c r="E99" s="279"/>
      <c r="F99" s="275"/>
      <c r="G99" s="217"/>
      <c r="H99" s="280"/>
      <c r="I99" s="1309"/>
      <c r="J99" s="1310"/>
      <c r="K99" s="1309"/>
      <c r="L99" s="1310"/>
      <c r="M99" s="169"/>
      <c r="N99" s="61"/>
    </row>
    <row r="100" spans="1:14" ht="11.25">
      <c r="A100" s="59"/>
      <c r="B100" s="273"/>
      <c r="C100" s="277" t="s">
        <v>180</v>
      </c>
      <c r="D100" s="278" t="s">
        <v>181</v>
      </c>
      <c r="E100" s="279"/>
      <c r="F100" s="275"/>
      <c r="G100" s="217"/>
      <c r="H100" s="280"/>
      <c r="I100" s="1309"/>
      <c r="J100" s="1310"/>
      <c r="K100" s="1309"/>
      <c r="L100" s="1310"/>
      <c r="M100" s="169"/>
      <c r="N100" s="61"/>
    </row>
    <row r="101" spans="1:14" ht="11.25">
      <c r="A101" s="59"/>
      <c r="B101" s="273"/>
      <c r="C101" s="277" t="s">
        <v>182</v>
      </c>
      <c r="D101" s="278" t="s">
        <v>183</v>
      </c>
      <c r="E101" s="279"/>
      <c r="F101" s="275"/>
      <c r="G101" s="217"/>
      <c r="H101" s="280"/>
      <c r="I101" s="1309"/>
      <c r="J101" s="1310"/>
      <c r="K101" s="1309"/>
      <c r="L101" s="1310"/>
      <c r="M101" s="169"/>
      <c r="N101" s="61"/>
    </row>
    <row r="102" spans="1:14" ht="11.25">
      <c r="A102" s="59"/>
      <c r="B102" s="273"/>
      <c r="C102" s="277" t="s">
        <v>184</v>
      </c>
      <c r="D102" s="278" t="s">
        <v>185</v>
      </c>
      <c r="E102" s="279"/>
      <c r="F102" s="275"/>
      <c r="G102" s="217"/>
      <c r="H102" s="280"/>
      <c r="I102" s="1309" t="s">
        <v>290</v>
      </c>
      <c r="J102" s="1310"/>
      <c r="K102" s="1309"/>
      <c r="L102" s="1310"/>
      <c r="M102" s="169"/>
      <c r="N102" s="61"/>
    </row>
    <row r="103" spans="1:14" ht="11.25">
      <c r="A103" s="59"/>
      <c r="B103" s="273"/>
      <c r="C103" s="277" t="s">
        <v>186</v>
      </c>
      <c r="D103" s="278" t="s">
        <v>187</v>
      </c>
      <c r="E103" s="279" t="s">
        <v>290</v>
      </c>
      <c r="F103" s="275"/>
      <c r="G103" s="217"/>
      <c r="H103" s="280"/>
      <c r="I103" s="1309"/>
      <c r="J103" s="1310"/>
      <c r="K103" s="1309"/>
      <c r="L103" s="1310"/>
      <c r="M103" s="169"/>
      <c r="N103" s="61"/>
    </row>
    <row r="104" spans="1:14" ht="11.25">
      <c r="A104" s="59"/>
      <c r="B104" s="273"/>
      <c r="C104" s="277" t="s">
        <v>188</v>
      </c>
      <c r="D104" s="278" t="s">
        <v>189</v>
      </c>
      <c r="E104" s="279"/>
      <c r="F104" s="275"/>
      <c r="G104" s="217"/>
      <c r="H104" s="280"/>
      <c r="I104" s="1309"/>
      <c r="J104" s="1310"/>
      <c r="K104" s="1309"/>
      <c r="L104" s="1310"/>
      <c r="M104" s="169"/>
      <c r="N104" s="61"/>
    </row>
    <row r="105" spans="1:14" ht="11.25">
      <c r="A105" s="59"/>
      <c r="B105" s="273"/>
      <c r="C105" s="277" t="s">
        <v>190</v>
      </c>
      <c r="D105" s="278" t="s">
        <v>191</v>
      </c>
      <c r="E105" s="279"/>
      <c r="F105" s="275"/>
      <c r="G105" s="217"/>
      <c r="H105" s="280"/>
      <c r="I105" s="1309"/>
      <c r="J105" s="1310"/>
      <c r="K105" s="1309"/>
      <c r="L105" s="1310"/>
      <c r="M105" s="169"/>
      <c r="N105" s="61"/>
    </row>
    <row r="106" spans="1:14" ht="11.25">
      <c r="A106" s="59"/>
      <c r="B106" s="273"/>
      <c r="C106" s="277" t="s">
        <v>192</v>
      </c>
      <c r="D106" s="1307" t="s">
        <v>193</v>
      </c>
      <c r="E106" s="1308"/>
      <c r="F106" s="275"/>
      <c r="G106" s="217"/>
      <c r="H106" s="280"/>
      <c r="I106" s="1309"/>
      <c r="J106" s="1310"/>
      <c r="K106" s="1309"/>
      <c r="L106" s="1310"/>
      <c r="M106" s="169"/>
      <c r="N106" s="61"/>
    </row>
    <row r="107" spans="1:14" ht="11.25">
      <c r="A107" s="59"/>
      <c r="B107" s="273"/>
      <c r="C107" s="277" t="s">
        <v>194</v>
      </c>
      <c r="D107" s="278" t="s">
        <v>195</v>
      </c>
      <c r="E107" s="279"/>
      <c r="F107" s="275"/>
      <c r="G107" s="217"/>
      <c r="H107" s="280"/>
      <c r="I107" s="1309"/>
      <c r="J107" s="1310"/>
      <c r="K107" s="1309"/>
      <c r="L107" s="1310"/>
      <c r="M107" s="169"/>
      <c r="N107" s="61"/>
    </row>
    <row r="108" spans="1:14" ht="11.25">
      <c r="A108" s="59"/>
      <c r="B108" s="273">
        <v>28</v>
      </c>
      <c r="C108" s="274" t="s">
        <v>53</v>
      </c>
      <c r="D108" s="1321" t="s">
        <v>196</v>
      </c>
      <c r="E108" s="1322"/>
      <c r="F108" s="275"/>
      <c r="G108" s="217">
        <f>SUM(G109:G116)</f>
        <v>0</v>
      </c>
      <c r="H108" s="276">
        <f>SUM(H109:H116)</f>
        <v>0</v>
      </c>
      <c r="I108" s="1309"/>
      <c r="J108" s="1329"/>
      <c r="K108" s="1309">
        <f>K109+K110+K111+K113+K114+K115+K116</f>
        <v>0</v>
      </c>
      <c r="L108" s="1329"/>
      <c r="M108" s="169"/>
      <c r="N108" s="61"/>
    </row>
    <row r="109" spans="1:14" ht="11.25">
      <c r="A109" s="59"/>
      <c r="B109" s="273"/>
      <c r="C109" s="277" t="s">
        <v>133</v>
      </c>
      <c r="D109" s="1307" t="s">
        <v>139</v>
      </c>
      <c r="E109" s="1308"/>
      <c r="F109" s="275"/>
      <c r="G109" s="217"/>
      <c r="H109" s="280"/>
      <c r="I109" s="1309"/>
      <c r="J109" s="1310"/>
      <c r="K109" s="1309"/>
      <c r="L109" s="1310"/>
      <c r="M109" s="169"/>
      <c r="N109" s="61"/>
    </row>
    <row r="110" spans="1:14" ht="11.25">
      <c r="A110" s="59"/>
      <c r="B110" s="273"/>
      <c r="C110" s="277" t="s">
        <v>134</v>
      </c>
      <c r="D110" s="1307" t="s">
        <v>197</v>
      </c>
      <c r="E110" s="1308"/>
      <c r="F110" s="275"/>
      <c r="G110" s="217"/>
      <c r="H110" s="280"/>
      <c r="I110" s="1309"/>
      <c r="J110" s="1310"/>
      <c r="K110" s="1309"/>
      <c r="L110" s="1310"/>
      <c r="M110" s="169"/>
      <c r="N110" s="61"/>
    </row>
    <row r="111" spans="1:14" ht="11.25">
      <c r="A111" s="59"/>
      <c r="B111" s="273"/>
      <c r="C111" s="277" t="s">
        <v>135</v>
      </c>
      <c r="D111" s="1307" t="s">
        <v>140</v>
      </c>
      <c r="E111" s="1308"/>
      <c r="F111" s="275"/>
      <c r="G111" s="217"/>
      <c r="H111" s="280"/>
      <c r="I111" s="1309"/>
      <c r="J111" s="1310"/>
      <c r="K111" s="1309"/>
      <c r="L111" s="1310"/>
      <c r="M111" s="169"/>
      <c r="N111" s="61"/>
    </row>
    <row r="112" spans="1:14" ht="11.25">
      <c r="A112" s="59"/>
      <c r="B112" s="273"/>
      <c r="C112" s="277" t="s">
        <v>198</v>
      </c>
      <c r="D112" s="278" t="s">
        <v>199</v>
      </c>
      <c r="E112" s="279"/>
      <c r="F112" s="275"/>
      <c r="G112" s="217"/>
      <c r="H112" s="280"/>
      <c r="I112" s="1309"/>
      <c r="J112" s="1310"/>
      <c r="K112" s="1309"/>
      <c r="L112" s="1310"/>
      <c r="M112" s="169"/>
      <c r="N112" s="61"/>
    </row>
    <row r="113" spans="1:14" ht="11.25">
      <c r="A113" s="59"/>
      <c r="B113" s="273"/>
      <c r="C113" s="277" t="s">
        <v>200</v>
      </c>
      <c r="D113" s="1307" t="s">
        <v>141</v>
      </c>
      <c r="E113" s="1308"/>
      <c r="F113" s="275"/>
      <c r="G113" s="217"/>
      <c r="H113" s="280"/>
      <c r="I113" s="1309"/>
      <c r="J113" s="1310"/>
      <c r="K113" s="1309"/>
      <c r="L113" s="1310"/>
      <c r="M113" s="169"/>
      <c r="N113" s="61"/>
    </row>
    <row r="114" spans="1:14" ht="11.25">
      <c r="A114" s="59"/>
      <c r="B114" s="273"/>
      <c r="C114" s="277" t="s">
        <v>136</v>
      </c>
      <c r="D114" s="1307" t="s">
        <v>201</v>
      </c>
      <c r="E114" s="1308"/>
      <c r="F114" s="275"/>
      <c r="G114" s="217"/>
      <c r="H114" s="280"/>
      <c r="I114" s="1309"/>
      <c r="J114" s="1310"/>
      <c r="K114" s="1309"/>
      <c r="L114" s="1310"/>
      <c r="M114" s="169"/>
      <c r="N114" s="61"/>
    </row>
    <row r="115" spans="1:14" ht="11.25">
      <c r="A115" s="59"/>
      <c r="B115" s="273"/>
      <c r="C115" s="277" t="s">
        <v>137</v>
      </c>
      <c r="D115" s="1307" t="s">
        <v>202</v>
      </c>
      <c r="E115" s="1308"/>
      <c r="F115" s="275"/>
      <c r="G115" s="217"/>
      <c r="H115" s="280"/>
      <c r="I115" s="1309"/>
      <c r="J115" s="1310"/>
      <c r="K115" s="1309"/>
      <c r="L115" s="1310"/>
      <c r="M115" s="169"/>
      <c r="N115" s="61"/>
    </row>
    <row r="116" spans="1:14" ht="11.25">
      <c r="A116" s="59"/>
      <c r="B116" s="273"/>
      <c r="C116" s="277" t="s">
        <v>138</v>
      </c>
      <c r="D116" s="1307" t="s">
        <v>203</v>
      </c>
      <c r="E116" s="1308"/>
      <c r="F116" s="275"/>
      <c r="G116" s="217"/>
      <c r="H116" s="280"/>
      <c r="I116" s="1309"/>
      <c r="J116" s="1310"/>
      <c r="K116" s="1309"/>
      <c r="L116" s="1310"/>
      <c r="M116" s="169"/>
      <c r="N116" s="61"/>
    </row>
    <row r="117" spans="1:14" ht="11.25">
      <c r="A117" s="59"/>
      <c r="B117" s="273">
        <v>29</v>
      </c>
      <c r="C117" s="274" t="s">
        <v>54</v>
      </c>
      <c r="D117" s="1321" t="s">
        <v>142</v>
      </c>
      <c r="E117" s="1322"/>
      <c r="F117" s="275"/>
      <c r="G117" s="217">
        <f>SUM(G119:G125)</f>
        <v>0</v>
      </c>
      <c r="H117" s="276">
        <f>SUM(H118:H125)</f>
        <v>0</v>
      </c>
      <c r="I117" s="1309">
        <f>I119+I120+I121+I122+I123+I124+I125</f>
        <v>0</v>
      </c>
      <c r="J117" s="1329"/>
      <c r="K117" s="1309">
        <f>K119+K120+K121+K122+K123+K124+K125</f>
        <v>0</v>
      </c>
      <c r="L117" s="1329"/>
      <c r="M117" s="169"/>
      <c r="N117" s="61"/>
    </row>
    <row r="118" spans="1:14" ht="11.25">
      <c r="A118" s="59"/>
      <c r="B118" s="284"/>
      <c r="C118" s="277" t="s">
        <v>204</v>
      </c>
      <c r="D118" s="278" t="s">
        <v>205</v>
      </c>
      <c r="E118" s="279"/>
      <c r="F118" s="275"/>
      <c r="G118" s="217"/>
      <c r="H118" s="280"/>
      <c r="I118" s="1309"/>
      <c r="J118" s="1310"/>
      <c r="K118" s="1309"/>
      <c r="L118" s="1310"/>
      <c r="M118" s="169"/>
      <c r="N118" s="61"/>
    </row>
    <row r="119" spans="1:14" ht="11.25">
      <c r="A119" s="59"/>
      <c r="B119" s="273"/>
      <c r="C119" s="277" t="s">
        <v>206</v>
      </c>
      <c r="D119" s="1307" t="s">
        <v>143</v>
      </c>
      <c r="E119" s="1308"/>
      <c r="F119" s="275"/>
      <c r="G119" s="217"/>
      <c r="H119" s="280"/>
      <c r="I119" s="1309"/>
      <c r="J119" s="1310"/>
      <c r="K119" s="1309"/>
      <c r="L119" s="1310"/>
      <c r="M119" s="169"/>
      <c r="N119" s="61"/>
    </row>
    <row r="120" spans="1:14" ht="11.25">
      <c r="A120" s="59"/>
      <c r="B120" s="273"/>
      <c r="C120" s="277" t="s">
        <v>207</v>
      </c>
      <c r="D120" s="1307" t="s">
        <v>208</v>
      </c>
      <c r="E120" s="1308"/>
      <c r="F120" s="275"/>
      <c r="G120" s="217"/>
      <c r="H120" s="280"/>
      <c r="I120" s="1309"/>
      <c r="J120" s="1310"/>
      <c r="K120" s="1309"/>
      <c r="L120" s="1310"/>
      <c r="M120" s="169"/>
      <c r="N120" s="61"/>
    </row>
    <row r="121" spans="1:14" ht="11.25">
      <c r="A121" s="59"/>
      <c r="B121" s="273"/>
      <c r="C121" s="277" t="s">
        <v>209</v>
      </c>
      <c r="D121" s="1307" t="s">
        <v>144</v>
      </c>
      <c r="E121" s="1308"/>
      <c r="F121" s="275"/>
      <c r="G121" s="217"/>
      <c r="H121" s="280"/>
      <c r="I121" s="1309"/>
      <c r="J121" s="1310"/>
      <c r="K121" s="1309"/>
      <c r="L121" s="1310"/>
      <c r="M121" s="169"/>
      <c r="N121" s="61"/>
    </row>
    <row r="122" spans="1:14" ht="11.25">
      <c r="A122" s="59"/>
      <c r="B122" s="273"/>
      <c r="C122" s="277" t="s">
        <v>210</v>
      </c>
      <c r="D122" s="1307" t="s">
        <v>145</v>
      </c>
      <c r="E122" s="1308"/>
      <c r="F122" s="275"/>
      <c r="G122" s="217"/>
      <c r="H122" s="280"/>
      <c r="I122" s="1309"/>
      <c r="J122" s="1310"/>
      <c r="K122" s="1309"/>
      <c r="L122" s="1310"/>
      <c r="M122" s="169"/>
      <c r="N122" s="61"/>
    </row>
    <row r="123" spans="1:14" ht="11.25">
      <c r="A123" s="59"/>
      <c r="B123" s="273"/>
      <c r="C123" s="277" t="s">
        <v>211</v>
      </c>
      <c r="D123" s="1307" t="s">
        <v>146</v>
      </c>
      <c r="E123" s="1308"/>
      <c r="F123" s="275"/>
      <c r="G123" s="217"/>
      <c r="H123" s="280"/>
      <c r="I123" s="1309"/>
      <c r="J123" s="1310"/>
      <c r="K123" s="1309"/>
      <c r="L123" s="1310"/>
      <c r="M123" s="169"/>
      <c r="N123" s="61"/>
    </row>
    <row r="124" spans="1:14" ht="11.25">
      <c r="A124" s="59"/>
      <c r="B124" s="273"/>
      <c r="C124" s="277" t="s">
        <v>212</v>
      </c>
      <c r="D124" s="1307" t="s">
        <v>147</v>
      </c>
      <c r="E124" s="1308"/>
      <c r="F124" s="275"/>
      <c r="G124" s="217"/>
      <c r="H124" s="280"/>
      <c r="I124" s="1309"/>
      <c r="J124" s="1310"/>
      <c r="K124" s="1309"/>
      <c r="L124" s="1310"/>
      <c r="M124" s="169"/>
      <c r="N124" s="61"/>
    </row>
    <row r="125" spans="1:14" ht="11.25">
      <c r="A125" s="59"/>
      <c r="B125" s="273"/>
      <c r="C125" s="285" t="s">
        <v>213</v>
      </c>
      <c r="D125" s="9" t="s">
        <v>214</v>
      </c>
      <c r="F125" s="275"/>
      <c r="G125" s="217"/>
      <c r="H125" s="280"/>
      <c r="I125" s="1309"/>
      <c r="J125" s="1310"/>
      <c r="K125" s="1309"/>
      <c r="L125" s="1310"/>
      <c r="M125" s="169"/>
      <c r="N125" s="61"/>
    </row>
    <row r="126" spans="1:14" ht="11.25">
      <c r="A126" s="59"/>
      <c r="B126" s="273"/>
      <c r="C126" s="285" t="s">
        <v>297</v>
      </c>
      <c r="D126" s="286" t="s">
        <v>301</v>
      </c>
      <c r="F126" s="275"/>
      <c r="G126" s="217"/>
      <c r="H126" s="276">
        <f>SUM(H127:H127)</f>
        <v>0</v>
      </c>
      <c r="I126" s="281"/>
      <c r="J126" s="282"/>
      <c r="K126" s="281"/>
      <c r="L126" s="282"/>
      <c r="M126" s="169"/>
      <c r="N126" s="61"/>
    </row>
    <row r="127" spans="1:14" ht="11.25">
      <c r="A127" s="59"/>
      <c r="B127" s="273"/>
      <c r="C127" s="285" t="s">
        <v>297</v>
      </c>
      <c r="D127" s="9" t="s">
        <v>300</v>
      </c>
      <c r="F127" s="275"/>
      <c r="G127" s="217"/>
      <c r="H127" s="280"/>
      <c r="I127" s="281"/>
      <c r="J127" s="282"/>
      <c r="K127" s="281"/>
      <c r="L127" s="282"/>
      <c r="M127" s="169"/>
      <c r="N127" s="61"/>
    </row>
    <row r="128" spans="1:14" ht="11.25">
      <c r="A128" s="59"/>
      <c r="B128" s="273">
        <v>30</v>
      </c>
      <c r="C128" s="274" t="s">
        <v>55</v>
      </c>
      <c r="D128" s="1321" t="s">
        <v>215</v>
      </c>
      <c r="E128" s="1322"/>
      <c r="F128" s="275"/>
      <c r="G128" s="217">
        <f>SUM(G129:G130)</f>
        <v>0</v>
      </c>
      <c r="H128" s="280">
        <f>SUM(H129:H130)</f>
        <v>0</v>
      </c>
      <c r="I128" s="1309">
        <f>I129+I130</f>
        <v>0</v>
      </c>
      <c r="J128" s="1329"/>
      <c r="K128" s="1309">
        <f>K129+K130</f>
        <v>0</v>
      </c>
      <c r="L128" s="1329"/>
      <c r="M128" s="169"/>
      <c r="N128" s="61"/>
    </row>
    <row r="129" spans="1:14" ht="11.25">
      <c r="A129" s="59"/>
      <c r="B129" s="273"/>
      <c r="C129" s="277" t="s">
        <v>148</v>
      </c>
      <c r="D129" s="1307" t="s">
        <v>216</v>
      </c>
      <c r="E129" s="1308"/>
      <c r="F129" s="275"/>
      <c r="G129" s="217"/>
      <c r="H129" s="280"/>
      <c r="I129" s="1309"/>
      <c r="J129" s="1310"/>
      <c r="K129" s="1309"/>
      <c r="L129" s="1310"/>
      <c r="M129" s="169"/>
      <c r="N129" s="61"/>
    </row>
    <row r="130" spans="1:14" ht="11.25">
      <c r="A130" s="59"/>
      <c r="B130" s="273"/>
      <c r="C130" s="277" t="s">
        <v>149</v>
      </c>
      <c r="D130" s="1307" t="s">
        <v>217</v>
      </c>
      <c r="E130" s="1308"/>
      <c r="F130" s="275"/>
      <c r="G130" s="217"/>
      <c r="H130" s="280"/>
      <c r="I130" s="1309"/>
      <c r="J130" s="1310"/>
      <c r="K130" s="1309"/>
      <c r="L130" s="1310"/>
      <c r="M130" s="169"/>
      <c r="N130" s="61"/>
    </row>
    <row r="131" spans="1:14" ht="11.25">
      <c r="A131" s="59"/>
      <c r="B131" s="273"/>
      <c r="C131" s="274" t="s">
        <v>219</v>
      </c>
      <c r="D131" s="1321" t="s">
        <v>218</v>
      </c>
      <c r="E131" s="1322"/>
      <c r="F131" s="287"/>
      <c r="G131" s="288"/>
      <c r="H131" s="276"/>
      <c r="I131" s="1330"/>
      <c r="J131" s="1326"/>
      <c r="K131" s="1330"/>
      <c r="L131" s="1326"/>
      <c r="M131" s="169"/>
      <c r="N131" s="61"/>
    </row>
    <row r="132" spans="1:14" ht="13.5" customHeight="1">
      <c r="A132" s="59"/>
      <c r="B132" s="273">
        <v>32</v>
      </c>
      <c r="C132" s="274" t="s">
        <v>56</v>
      </c>
      <c r="D132" s="1321" t="s">
        <v>150</v>
      </c>
      <c r="E132" s="1322"/>
      <c r="F132" s="275"/>
      <c r="G132" s="217">
        <f>SUM(G133:G137)</f>
        <v>0</v>
      </c>
      <c r="H132" s="276">
        <f>SUM(H133:H137)</f>
        <v>0</v>
      </c>
      <c r="I132" s="1309">
        <f>I133+I134+I135+I136+I137</f>
        <v>0</v>
      </c>
      <c r="J132" s="1329"/>
      <c r="K132" s="1309">
        <f>K133+K134+K135+K136+K137</f>
        <v>0</v>
      </c>
      <c r="L132" s="1329"/>
      <c r="M132" s="169"/>
      <c r="N132" s="61"/>
    </row>
    <row r="133" spans="1:14" ht="13.5" customHeight="1">
      <c r="A133" s="59"/>
      <c r="B133" s="273"/>
      <c r="C133" s="277" t="s">
        <v>151</v>
      </c>
      <c r="D133" s="1307" t="s">
        <v>153</v>
      </c>
      <c r="E133" s="1308"/>
      <c r="F133" s="275"/>
      <c r="G133" s="217"/>
      <c r="H133" s="280"/>
      <c r="I133" s="1309"/>
      <c r="J133" s="1310"/>
      <c r="K133" s="1309"/>
      <c r="L133" s="1310"/>
      <c r="M133" s="169"/>
      <c r="N133" s="61"/>
    </row>
    <row r="134" spans="1:14" ht="13.5" customHeight="1">
      <c r="A134" s="59"/>
      <c r="B134" s="273"/>
      <c r="C134" s="277" t="s">
        <v>220</v>
      </c>
      <c r="D134" s="1307" t="s">
        <v>221</v>
      </c>
      <c r="E134" s="1308"/>
      <c r="F134" s="275"/>
      <c r="G134" s="217"/>
      <c r="H134" s="280"/>
      <c r="I134" s="1309"/>
      <c r="J134" s="1310"/>
      <c r="K134" s="1309"/>
      <c r="L134" s="1310"/>
      <c r="M134" s="169"/>
      <c r="N134" s="61"/>
    </row>
    <row r="135" spans="1:14" ht="13.5" customHeight="1">
      <c r="A135" s="59"/>
      <c r="B135" s="273"/>
      <c r="C135" s="277" t="s">
        <v>222</v>
      </c>
      <c r="D135" s="1307" t="s">
        <v>223</v>
      </c>
      <c r="E135" s="1308"/>
      <c r="F135" s="275"/>
      <c r="G135" s="217"/>
      <c r="H135" s="280"/>
      <c r="I135" s="1309"/>
      <c r="J135" s="1310"/>
      <c r="K135" s="1309"/>
      <c r="L135" s="1310"/>
      <c r="M135" s="169"/>
      <c r="N135" s="61"/>
    </row>
    <row r="136" spans="1:14" ht="13.5" customHeight="1">
      <c r="A136" s="59"/>
      <c r="B136" s="273"/>
      <c r="C136" s="277" t="s">
        <v>224</v>
      </c>
      <c r="D136" s="1318" t="s">
        <v>225</v>
      </c>
      <c r="E136" s="1319"/>
      <c r="F136" s="289"/>
      <c r="G136" s="217"/>
      <c r="H136" s="280"/>
      <c r="I136" s="1309"/>
      <c r="J136" s="1310"/>
      <c r="K136" s="1309"/>
      <c r="L136" s="1310"/>
      <c r="M136" s="169"/>
      <c r="N136" s="61"/>
    </row>
    <row r="137" spans="1:14" ht="13.5" customHeight="1">
      <c r="A137" s="59"/>
      <c r="B137" s="273"/>
      <c r="C137" s="277" t="s">
        <v>226</v>
      </c>
      <c r="D137" s="1320" t="s">
        <v>227</v>
      </c>
      <c r="E137" s="1320"/>
      <c r="F137" s="289"/>
      <c r="G137" s="217"/>
      <c r="H137" s="290"/>
      <c r="I137" s="1305"/>
      <c r="J137" s="1305"/>
      <c r="K137" s="1311"/>
      <c r="L137" s="1310"/>
      <c r="M137" s="169"/>
      <c r="N137" s="61"/>
    </row>
    <row r="138" spans="1:14" s="286" customFormat="1" ht="13.5" customHeight="1">
      <c r="A138" s="291"/>
      <c r="B138" s="273"/>
      <c r="C138" s="274" t="s">
        <v>69</v>
      </c>
      <c r="D138" s="1321" t="s">
        <v>228</v>
      </c>
      <c r="E138" s="1322"/>
      <c r="F138" s="287"/>
      <c r="G138" s="292">
        <f>SUM(G139:G144)</f>
        <v>0</v>
      </c>
      <c r="H138" s="293">
        <f>SUM(H139:H144)</f>
        <v>0</v>
      </c>
      <c r="I138" s="1323">
        <f>SUM(I139:J144)</f>
        <v>0</v>
      </c>
      <c r="J138" s="1324"/>
      <c r="K138" s="1325">
        <f>SUM(K139:L144)</f>
        <v>0</v>
      </c>
      <c r="L138" s="1326"/>
      <c r="M138" s="294"/>
      <c r="N138" s="295"/>
    </row>
    <row r="139" spans="1:14" ht="13.5" customHeight="1">
      <c r="A139" s="59"/>
      <c r="B139" s="273"/>
      <c r="C139" s="277" t="s">
        <v>152</v>
      </c>
      <c r="D139" s="1307" t="s">
        <v>229</v>
      </c>
      <c r="E139" s="1308"/>
      <c r="F139" s="275"/>
      <c r="G139" s="296"/>
      <c r="H139" s="297"/>
      <c r="I139" s="1327"/>
      <c r="J139" s="1328"/>
      <c r="K139" s="1311"/>
      <c r="L139" s="1310"/>
      <c r="M139" s="169"/>
      <c r="N139" s="61"/>
    </row>
    <row r="140" spans="1:14" ht="13.5" customHeight="1">
      <c r="A140" s="59"/>
      <c r="B140" s="273"/>
      <c r="C140" s="277" t="s">
        <v>230</v>
      </c>
      <c r="D140" s="1307" t="s">
        <v>231</v>
      </c>
      <c r="E140" s="1308"/>
      <c r="F140" s="275"/>
      <c r="G140" s="217"/>
      <c r="H140" s="272"/>
      <c r="I140" s="1309"/>
      <c r="J140" s="1310"/>
      <c r="K140" s="1311"/>
      <c r="L140" s="1310"/>
      <c r="M140" s="169"/>
      <c r="N140" s="61"/>
    </row>
    <row r="141" spans="1:14" ht="13.5" customHeight="1">
      <c r="A141" s="59"/>
      <c r="B141" s="273"/>
      <c r="C141" s="277" t="s">
        <v>232</v>
      </c>
      <c r="D141" s="278" t="s">
        <v>233</v>
      </c>
      <c r="E141" s="279"/>
      <c r="F141" s="275"/>
      <c r="G141" s="217"/>
      <c r="H141" s="280"/>
      <c r="I141" s="1309"/>
      <c r="J141" s="1310"/>
      <c r="K141" s="1311"/>
      <c r="L141" s="1310"/>
      <c r="M141" s="169"/>
      <c r="N141" s="61"/>
    </row>
    <row r="142" spans="1:14" ht="13.5" customHeight="1">
      <c r="A142" s="59"/>
      <c r="B142" s="273"/>
      <c r="C142" s="277" t="s">
        <v>234</v>
      </c>
      <c r="D142" s="278" t="s">
        <v>235</v>
      </c>
      <c r="E142" s="279"/>
      <c r="F142" s="275"/>
      <c r="G142" s="217"/>
      <c r="H142" s="280"/>
      <c r="I142" s="1312"/>
      <c r="J142" s="1313"/>
      <c r="K142" s="1311"/>
      <c r="L142" s="1310"/>
      <c r="M142" s="169"/>
      <c r="N142" s="61"/>
    </row>
    <row r="143" spans="1:14" ht="13.5" customHeight="1">
      <c r="A143" s="59"/>
      <c r="B143" s="273"/>
      <c r="C143" s="285" t="s">
        <v>236</v>
      </c>
      <c r="D143" s="1304" t="s">
        <v>154</v>
      </c>
      <c r="E143" s="1304"/>
      <c r="F143" s="298"/>
      <c r="G143" s="299"/>
      <c r="H143" s="235"/>
      <c r="I143" s="1305"/>
      <c r="J143" s="1305"/>
      <c r="K143" s="1306"/>
      <c r="L143" s="1305"/>
      <c r="M143" s="60"/>
      <c r="N143" s="61"/>
    </row>
    <row r="144" spans="1:14" ht="13.5" customHeight="1">
      <c r="A144" s="59"/>
      <c r="B144" s="273"/>
      <c r="C144" s="234" t="s">
        <v>237</v>
      </c>
      <c r="D144" s="9" t="s">
        <v>238</v>
      </c>
      <c r="E144" s="300"/>
      <c r="F144" s="298"/>
      <c r="G144" s="299"/>
      <c r="H144" s="301"/>
      <c r="I144" s="1314"/>
      <c r="J144" s="1315"/>
      <c r="K144" s="1314"/>
      <c r="L144" s="1315"/>
      <c r="M144" s="60"/>
      <c r="N144" s="61"/>
    </row>
    <row r="145" spans="1:14" s="286" customFormat="1" ht="13.5" customHeight="1">
      <c r="A145" s="291"/>
      <c r="B145" s="302"/>
      <c r="C145" s="303" t="s">
        <v>70</v>
      </c>
      <c r="D145" s="304" t="s">
        <v>262</v>
      </c>
      <c r="E145" s="305"/>
      <c r="F145" s="287"/>
      <c r="G145" s="288">
        <f>SUM(G146:G148)</f>
        <v>0</v>
      </c>
      <c r="H145" s="276">
        <f>SUM(H146:H148)</f>
        <v>0</v>
      </c>
      <c r="I145" s="1316">
        <f>SUM(I146:J148)</f>
        <v>0</v>
      </c>
      <c r="J145" s="1317"/>
      <c r="K145" s="1316">
        <f>SUM(K146:L148)</f>
        <v>0</v>
      </c>
      <c r="L145" s="1317"/>
      <c r="M145" s="306"/>
      <c r="N145" s="295"/>
    </row>
    <row r="146" spans="1:14" ht="13.5" customHeight="1">
      <c r="A146" s="59"/>
      <c r="B146" s="302"/>
      <c r="C146" s="307" t="s">
        <v>239</v>
      </c>
      <c r="D146" s="308" t="s">
        <v>240</v>
      </c>
      <c r="E146" s="309"/>
      <c r="F146" s="275"/>
      <c r="G146" s="217"/>
      <c r="H146" s="280"/>
      <c r="I146" s="1300"/>
      <c r="J146" s="1301"/>
      <c r="K146" s="1300"/>
      <c r="L146" s="1301"/>
      <c r="M146" s="60"/>
      <c r="N146" s="61"/>
    </row>
    <row r="147" spans="1:14" ht="13.5" customHeight="1">
      <c r="A147" s="59"/>
      <c r="B147" s="302"/>
      <c r="C147" s="307" t="s">
        <v>241</v>
      </c>
      <c r="D147" s="308" t="s">
        <v>242</v>
      </c>
      <c r="E147" s="309"/>
      <c r="F147" s="275"/>
      <c r="G147" s="217"/>
      <c r="H147" s="280"/>
      <c r="I147" s="1300"/>
      <c r="J147" s="1301"/>
      <c r="K147" s="1300"/>
      <c r="L147" s="1301"/>
      <c r="M147" s="60"/>
      <c r="N147" s="61"/>
    </row>
    <row r="148" spans="1:14" ht="13.5" customHeight="1" thickBot="1">
      <c r="A148" s="59"/>
      <c r="B148" s="310"/>
      <c r="C148" s="311" t="s">
        <v>243</v>
      </c>
      <c r="D148" s="312" t="s">
        <v>244</v>
      </c>
      <c r="E148" s="300"/>
      <c r="F148" s="313"/>
      <c r="G148" s="211"/>
      <c r="H148" s="314"/>
      <c r="I148" s="1296"/>
      <c r="J148" s="1297"/>
      <c r="K148" s="1296"/>
      <c r="L148" s="1297"/>
      <c r="M148" s="60"/>
      <c r="N148" s="61"/>
    </row>
    <row r="149" spans="1:14" ht="12" thickBot="1">
      <c r="A149" s="59"/>
      <c r="B149" s="179">
        <v>33</v>
      </c>
      <c r="C149" s="315" t="s">
        <v>57</v>
      </c>
      <c r="D149" s="316" t="s">
        <v>58</v>
      </c>
      <c r="E149" s="223"/>
      <c r="F149" s="224"/>
      <c r="G149" s="205">
        <f>SUM(G150:G155)</f>
        <v>0</v>
      </c>
      <c r="H149" s="317">
        <f>SUM(H150:H155)</f>
        <v>0</v>
      </c>
      <c r="I149" s="1298">
        <f>SUM(I150:I155)</f>
        <v>0</v>
      </c>
      <c r="J149" s="1299"/>
      <c r="K149" s="1298">
        <f>SUM(K150:K155)</f>
        <v>0</v>
      </c>
      <c r="L149" s="1299"/>
      <c r="M149" s="60"/>
      <c r="N149" s="61"/>
    </row>
    <row r="150" spans="1:14" s="326" customFormat="1" ht="11.25">
      <c r="A150" s="62"/>
      <c r="B150" s="318">
        <v>34</v>
      </c>
      <c r="C150" s="319" t="s">
        <v>92</v>
      </c>
      <c r="D150" s="320" t="s">
        <v>122</v>
      </c>
      <c r="E150" s="321"/>
      <c r="F150" s="322"/>
      <c r="G150" s="323"/>
      <c r="H150" s="272"/>
      <c r="I150" s="1302"/>
      <c r="J150" s="1303"/>
      <c r="K150" s="1302"/>
      <c r="L150" s="1303"/>
      <c r="M150" s="324"/>
      <c r="N150" s="325"/>
    </row>
    <row r="151" spans="1:14" s="326" customFormat="1" ht="11.25">
      <c r="A151" s="62"/>
      <c r="B151" s="327">
        <v>35</v>
      </c>
      <c r="C151" s="328" t="s">
        <v>93</v>
      </c>
      <c r="D151" s="329" t="s">
        <v>97</v>
      </c>
      <c r="E151" s="330"/>
      <c r="F151" s="331"/>
      <c r="G151" s="332"/>
      <c r="H151" s="280"/>
      <c r="I151" s="1294"/>
      <c r="J151" s="1295"/>
      <c r="K151" s="1294"/>
      <c r="L151" s="1295"/>
      <c r="M151" s="324"/>
      <c r="N151" s="325"/>
    </row>
    <row r="152" spans="1:14" s="326" customFormat="1" ht="11.25">
      <c r="A152" s="62"/>
      <c r="B152" s="327">
        <v>36</v>
      </c>
      <c r="C152" s="328" t="s">
        <v>94</v>
      </c>
      <c r="D152" s="329" t="s">
        <v>98</v>
      </c>
      <c r="E152" s="330"/>
      <c r="F152" s="331"/>
      <c r="G152" s="332"/>
      <c r="H152" s="280"/>
      <c r="I152" s="1294"/>
      <c r="J152" s="1295"/>
      <c r="K152" s="1294"/>
      <c r="L152" s="1295"/>
      <c r="M152" s="324"/>
      <c r="N152" s="325"/>
    </row>
    <row r="153" spans="1:14" s="326" customFormat="1" ht="11.25">
      <c r="A153" s="62"/>
      <c r="B153" s="327">
        <v>37</v>
      </c>
      <c r="C153" s="328" t="s">
        <v>95</v>
      </c>
      <c r="D153" s="329" t="s">
        <v>96</v>
      </c>
      <c r="E153" s="330"/>
      <c r="F153" s="331"/>
      <c r="G153" s="332"/>
      <c r="H153" s="280"/>
      <c r="I153" s="1294"/>
      <c r="J153" s="1295"/>
      <c r="K153" s="1294"/>
      <c r="L153" s="1295"/>
      <c r="M153" s="324"/>
      <c r="N153" s="325"/>
    </row>
    <row r="154" spans="1:14" s="326" customFormat="1" ht="11.25">
      <c r="A154" s="62"/>
      <c r="B154" s="327"/>
      <c r="C154" s="333" t="s">
        <v>160</v>
      </c>
      <c r="D154" s="329" t="s">
        <v>161</v>
      </c>
      <c r="E154" s="330"/>
      <c r="F154" s="331"/>
      <c r="G154" s="332"/>
      <c r="H154" s="280"/>
      <c r="I154" s="1294"/>
      <c r="J154" s="1295"/>
      <c r="K154" s="1294"/>
      <c r="L154" s="1295"/>
      <c r="M154" s="324"/>
      <c r="N154" s="325"/>
    </row>
    <row r="155" spans="1:14" s="326" customFormat="1" ht="11.25">
      <c r="A155" s="62"/>
      <c r="B155" s="327"/>
      <c r="C155" s="333" t="s">
        <v>162</v>
      </c>
      <c r="D155" s="329" t="s">
        <v>163</v>
      </c>
      <c r="E155" s="330"/>
      <c r="F155" s="331"/>
      <c r="G155" s="332"/>
      <c r="H155" s="280"/>
      <c r="I155" s="1294"/>
      <c r="J155" s="1295"/>
      <c r="K155" s="1294"/>
      <c r="L155" s="1295"/>
      <c r="M155" s="324"/>
      <c r="N155" s="325"/>
    </row>
    <row r="156" spans="1:14" ht="11.25">
      <c r="A156" s="59"/>
      <c r="B156" s="334"/>
      <c r="C156" s="335"/>
      <c r="D156" s="336"/>
      <c r="E156" s="337"/>
      <c r="F156" s="338"/>
      <c r="G156" s="339"/>
      <c r="H156" s="340"/>
      <c r="I156" s="1290"/>
      <c r="J156" s="1291"/>
      <c r="K156" s="1290"/>
      <c r="L156" s="1291"/>
      <c r="M156" s="60"/>
      <c r="N156" s="61"/>
    </row>
    <row r="157" spans="1:13" ht="11.25">
      <c r="A157" s="11"/>
      <c r="B157" s="341">
        <v>38</v>
      </c>
      <c r="C157" s="342" t="s">
        <v>59</v>
      </c>
      <c r="D157" s="343" t="s">
        <v>60</v>
      </c>
      <c r="E157" s="344"/>
      <c r="F157" s="345"/>
      <c r="G157" s="346">
        <f>SUM(G158:G170)</f>
        <v>0</v>
      </c>
      <c r="H157" s="347">
        <f>SUM(H158:H170)</f>
        <v>0</v>
      </c>
      <c r="I157" s="1292">
        <f>SUM(I158:I170)</f>
        <v>0</v>
      </c>
      <c r="J157" s="1293"/>
      <c r="K157" s="1292">
        <f>SUM(K158:K170)</f>
        <v>0</v>
      </c>
      <c r="L157" s="1293"/>
      <c r="M157" s="12"/>
    </row>
    <row r="158" spans="1:13" ht="11.25">
      <c r="A158" s="11"/>
      <c r="B158" s="348">
        <v>39</v>
      </c>
      <c r="C158" s="349" t="s">
        <v>73</v>
      </c>
      <c r="D158" s="350" t="s">
        <v>71</v>
      </c>
      <c r="E158" s="351"/>
      <c r="F158" s="352"/>
      <c r="G158" s="353"/>
      <c r="H158" s="354"/>
      <c r="I158" s="1288"/>
      <c r="J158" s="1289"/>
      <c r="K158" s="1288"/>
      <c r="L158" s="1289"/>
      <c r="M158" s="12"/>
    </row>
    <row r="159" spans="1:13" ht="11.25">
      <c r="A159" s="11"/>
      <c r="B159" s="348">
        <v>40</v>
      </c>
      <c r="C159" s="349" t="s">
        <v>74</v>
      </c>
      <c r="D159" s="350" t="s">
        <v>72</v>
      </c>
      <c r="E159" s="351"/>
      <c r="F159" s="352"/>
      <c r="G159" s="353"/>
      <c r="H159" s="355"/>
      <c r="I159" s="1288"/>
      <c r="J159" s="1289"/>
      <c r="K159" s="1288"/>
      <c r="L159" s="1289"/>
      <c r="M159" s="12"/>
    </row>
    <row r="160" spans="1:13" ht="11.25">
      <c r="A160" s="11"/>
      <c r="B160" s="348">
        <v>41</v>
      </c>
      <c r="C160" s="349" t="s">
        <v>75</v>
      </c>
      <c r="D160" s="350" t="s">
        <v>77</v>
      </c>
      <c r="E160" s="351"/>
      <c r="F160" s="352"/>
      <c r="G160" s="353"/>
      <c r="H160" s="355"/>
      <c r="I160" s="1288"/>
      <c r="J160" s="1289"/>
      <c r="K160" s="1288"/>
      <c r="L160" s="1289"/>
      <c r="M160" s="12"/>
    </row>
    <row r="161" spans="1:13" ht="11.25">
      <c r="A161" s="11"/>
      <c r="B161" s="348">
        <v>42</v>
      </c>
      <c r="C161" s="349" t="s">
        <v>76</v>
      </c>
      <c r="D161" s="350" t="s">
        <v>78</v>
      </c>
      <c r="E161" s="351"/>
      <c r="F161" s="352"/>
      <c r="G161" s="353"/>
      <c r="H161" s="355"/>
      <c r="I161" s="1288"/>
      <c r="J161" s="1289"/>
      <c r="K161" s="1288"/>
      <c r="L161" s="1289"/>
      <c r="M161" s="12"/>
    </row>
    <row r="162" spans="1:13" ht="11.25">
      <c r="A162" s="11"/>
      <c r="B162" s="348">
        <v>43</v>
      </c>
      <c r="C162" s="349" t="s">
        <v>245</v>
      </c>
      <c r="D162" s="1282" t="s">
        <v>246</v>
      </c>
      <c r="E162" s="1283"/>
      <c r="F162" s="352"/>
      <c r="G162" s="353"/>
      <c r="H162" s="355"/>
      <c r="I162" s="1288"/>
      <c r="J162" s="1289"/>
      <c r="K162" s="1278"/>
      <c r="L162" s="1279"/>
      <c r="M162" s="12"/>
    </row>
    <row r="163" spans="1:13" ht="11.25">
      <c r="A163" s="11"/>
      <c r="B163" s="348">
        <v>44</v>
      </c>
      <c r="C163" s="349" t="s">
        <v>247</v>
      </c>
      <c r="D163" s="1282" t="s">
        <v>248</v>
      </c>
      <c r="E163" s="1283"/>
      <c r="F163" s="352"/>
      <c r="G163" s="353"/>
      <c r="H163" s="355"/>
      <c r="I163" s="1288"/>
      <c r="J163" s="1289"/>
      <c r="K163" s="1278"/>
      <c r="L163" s="1279"/>
      <c r="M163" s="12"/>
    </row>
    <row r="164" spans="1:13" ht="11.25">
      <c r="A164" s="11"/>
      <c r="B164" s="348">
        <v>45</v>
      </c>
      <c r="C164" s="349" t="s">
        <v>249</v>
      </c>
      <c r="D164" s="1282" t="s">
        <v>250</v>
      </c>
      <c r="E164" s="1283"/>
      <c r="F164" s="352"/>
      <c r="G164" s="353"/>
      <c r="H164" s="355"/>
      <c r="I164" s="1288"/>
      <c r="J164" s="1289"/>
      <c r="K164" s="1278"/>
      <c r="L164" s="1279"/>
      <c r="M164" s="12"/>
    </row>
    <row r="165" spans="1:13" ht="11.25">
      <c r="A165" s="11"/>
      <c r="B165" s="348">
        <v>46</v>
      </c>
      <c r="C165" s="349" t="s">
        <v>251</v>
      </c>
      <c r="D165" s="1282" t="s">
        <v>252</v>
      </c>
      <c r="E165" s="1283"/>
      <c r="F165" s="352"/>
      <c r="G165" s="353"/>
      <c r="H165" s="355"/>
      <c r="I165" s="1288"/>
      <c r="J165" s="1289"/>
      <c r="K165" s="1278"/>
      <c r="L165" s="1279"/>
      <c r="M165" s="12"/>
    </row>
    <row r="166" spans="1:13" ht="11.25">
      <c r="A166" s="11"/>
      <c r="B166" s="348">
        <v>47</v>
      </c>
      <c r="C166" s="349" t="s">
        <v>253</v>
      </c>
      <c r="D166" s="1282" t="s">
        <v>254</v>
      </c>
      <c r="E166" s="1283"/>
      <c r="F166" s="352"/>
      <c r="G166" s="353"/>
      <c r="H166" s="355"/>
      <c r="I166" s="1288"/>
      <c r="J166" s="1289"/>
      <c r="K166" s="1278"/>
      <c r="L166" s="1279"/>
      <c r="M166" s="12"/>
    </row>
    <row r="167" spans="1:13" ht="11.25">
      <c r="A167" s="11"/>
      <c r="B167" s="348">
        <v>48</v>
      </c>
      <c r="C167" s="349" t="s">
        <v>255</v>
      </c>
      <c r="D167" s="1282" t="s">
        <v>256</v>
      </c>
      <c r="E167" s="1283"/>
      <c r="F167" s="352"/>
      <c r="G167" s="353"/>
      <c r="H167" s="355"/>
      <c r="I167" s="1288"/>
      <c r="J167" s="1289"/>
      <c r="K167" s="1278"/>
      <c r="L167" s="1279"/>
      <c r="M167" s="12"/>
    </row>
    <row r="168" spans="1:13" ht="11.25">
      <c r="A168" s="11"/>
      <c r="B168" s="348">
        <v>49</v>
      </c>
      <c r="C168" s="349" t="s">
        <v>257</v>
      </c>
      <c r="D168" s="1282" t="s">
        <v>258</v>
      </c>
      <c r="E168" s="1283"/>
      <c r="F168" s="352"/>
      <c r="G168" s="353"/>
      <c r="H168" s="355"/>
      <c r="I168" s="1288"/>
      <c r="J168" s="1289"/>
      <c r="K168" s="1278"/>
      <c r="L168" s="1279"/>
      <c r="M168" s="12"/>
    </row>
    <row r="169" spans="1:13" ht="11.25">
      <c r="A169" s="11"/>
      <c r="B169" s="348">
        <v>50</v>
      </c>
      <c r="C169" s="349" t="s">
        <v>259</v>
      </c>
      <c r="D169" s="1282" t="s">
        <v>260</v>
      </c>
      <c r="E169" s="1283"/>
      <c r="F169" s="352"/>
      <c r="G169" s="353"/>
      <c r="H169" s="355"/>
      <c r="I169" s="1278"/>
      <c r="J169" s="1279"/>
      <c r="K169" s="1278"/>
      <c r="L169" s="1279"/>
      <c r="M169" s="12"/>
    </row>
    <row r="170" spans="1:13" ht="11.25">
      <c r="A170" s="11"/>
      <c r="B170" s="356">
        <v>51</v>
      </c>
      <c r="C170" s="349" t="s">
        <v>263</v>
      </c>
      <c r="D170" s="1286" t="s">
        <v>261</v>
      </c>
      <c r="E170" s="1287"/>
      <c r="F170" s="352"/>
      <c r="G170" s="353"/>
      <c r="H170" s="355"/>
      <c r="I170" s="1288"/>
      <c r="J170" s="1289"/>
      <c r="K170" s="1278"/>
      <c r="L170" s="1279"/>
      <c r="M170" s="12"/>
    </row>
    <row r="171" spans="1:13" ht="11.25">
      <c r="A171" s="11"/>
      <c r="B171" s="357"/>
      <c r="C171" s="358"/>
      <c r="D171" s="359"/>
      <c r="E171" s="360"/>
      <c r="F171" s="361"/>
      <c r="G171" s="362"/>
      <c r="H171" s="363"/>
      <c r="I171" s="1280"/>
      <c r="J171" s="1281"/>
      <c r="K171" s="1280"/>
      <c r="L171" s="1281"/>
      <c r="M171" s="12"/>
    </row>
    <row r="172" spans="1:14" ht="13.5" customHeight="1">
      <c r="A172" s="59"/>
      <c r="B172" s="364">
        <v>52</v>
      </c>
      <c r="C172" s="365" t="s">
        <v>61</v>
      </c>
      <c r="D172" s="1284" t="s">
        <v>88</v>
      </c>
      <c r="E172" s="1285"/>
      <c r="F172" s="366"/>
      <c r="G172" s="288">
        <f>SUM(G173:G190)</f>
        <v>0</v>
      </c>
      <c r="H172" s="367">
        <f>SUM(H173:H190)</f>
        <v>1250</v>
      </c>
      <c r="I172" s="1459">
        <f>SUM(I173:I190)</f>
        <v>38000</v>
      </c>
      <c r="J172" s="1460"/>
      <c r="K172" s="1459">
        <f>SUM(K173:K190)</f>
        <v>45000</v>
      </c>
      <c r="L172" s="1460"/>
      <c r="M172" s="60"/>
      <c r="N172" s="238"/>
    </row>
    <row r="173" spans="1:14" s="326" customFormat="1" ht="13.5" customHeight="1">
      <c r="A173" s="62"/>
      <c r="B173" s="1214">
        <v>53</v>
      </c>
      <c r="C173" s="1215" t="s">
        <v>61</v>
      </c>
      <c r="D173" s="1509" t="s">
        <v>112</v>
      </c>
      <c r="E173" s="1510"/>
      <c r="F173" s="1217"/>
      <c r="G173" s="1218"/>
      <c r="H173" s="1219"/>
      <c r="I173" s="1511"/>
      <c r="J173" s="1512"/>
      <c r="K173" s="1513"/>
      <c r="L173" s="1514"/>
      <c r="M173" s="324"/>
      <c r="N173" s="325"/>
    </row>
    <row r="174" spans="1:14" s="326" customFormat="1" ht="13.5" customHeight="1">
      <c r="A174" s="62"/>
      <c r="B174" s="1214">
        <v>54</v>
      </c>
      <c r="C174" s="1215" t="s">
        <v>99</v>
      </c>
      <c r="D174" s="1509" t="s">
        <v>113</v>
      </c>
      <c r="E174" s="1510"/>
      <c r="F174" s="1217"/>
      <c r="G174" s="1218"/>
      <c r="H174" s="1219"/>
      <c r="I174" s="1511"/>
      <c r="J174" s="1512"/>
      <c r="K174" s="1513"/>
      <c r="L174" s="1514"/>
      <c r="M174" s="324"/>
      <c r="N174" s="325"/>
    </row>
    <row r="175" spans="1:14" s="326" customFormat="1" ht="13.5" customHeight="1">
      <c r="A175" s="62"/>
      <c r="B175" s="1214">
        <v>55</v>
      </c>
      <c r="C175" s="1215" t="s">
        <v>100</v>
      </c>
      <c r="D175" s="1509" t="s">
        <v>114</v>
      </c>
      <c r="E175" s="1510"/>
      <c r="F175" s="1217"/>
      <c r="G175" s="1218"/>
      <c r="H175" s="1219"/>
      <c r="I175" s="1511"/>
      <c r="J175" s="1512"/>
      <c r="K175" s="1513"/>
      <c r="L175" s="1514"/>
      <c r="M175" s="324"/>
      <c r="N175" s="325"/>
    </row>
    <row r="176" spans="1:14" s="326" customFormat="1" ht="13.5" customHeight="1">
      <c r="A176" s="62"/>
      <c r="B176" s="1214">
        <v>57</v>
      </c>
      <c r="C176" s="1215" t="s">
        <v>265</v>
      </c>
      <c r="D176" s="1216" t="s">
        <v>375</v>
      </c>
      <c r="E176" s="1220"/>
      <c r="F176" s="1217"/>
      <c r="G176" s="1218"/>
      <c r="H176" s="1219"/>
      <c r="I176" s="1515"/>
      <c r="J176" s="1516"/>
      <c r="K176" s="1517"/>
      <c r="L176" s="1518"/>
      <c r="M176" s="324"/>
      <c r="N176" s="325"/>
    </row>
    <row r="177" spans="1:14" s="326" customFormat="1" ht="13.5" customHeight="1">
      <c r="A177" s="62"/>
      <c r="B177" s="1214">
        <v>58</v>
      </c>
      <c r="C177" s="1215" t="s">
        <v>267</v>
      </c>
      <c r="D177" s="1216" t="s">
        <v>376</v>
      </c>
      <c r="E177" s="1220"/>
      <c r="F177" s="1217"/>
      <c r="G177" s="1218"/>
      <c r="H177" s="1219"/>
      <c r="I177" s="1515">
        <v>20000</v>
      </c>
      <c r="J177" s="1516"/>
      <c r="K177" s="1517"/>
      <c r="L177" s="1518"/>
      <c r="M177" s="324"/>
      <c r="N177" s="325"/>
    </row>
    <row r="178" spans="1:14" s="326" customFormat="1" ht="13.5" customHeight="1">
      <c r="A178" s="62"/>
      <c r="B178" s="1214">
        <v>61</v>
      </c>
      <c r="C178" s="1215" t="s">
        <v>103</v>
      </c>
      <c r="D178" s="1510" t="s">
        <v>377</v>
      </c>
      <c r="E178" s="1519"/>
      <c r="F178" s="1217"/>
      <c r="G178" s="1218"/>
      <c r="H178" s="1221">
        <v>1250</v>
      </c>
      <c r="I178" s="1515">
        <v>3000</v>
      </c>
      <c r="J178" s="1516"/>
      <c r="K178" s="1517">
        <v>3000</v>
      </c>
      <c r="L178" s="1518"/>
      <c r="M178" s="324"/>
      <c r="N178" s="325"/>
    </row>
    <row r="179" spans="1:14" s="326" customFormat="1" ht="13.5" customHeight="1">
      <c r="A179" s="62"/>
      <c r="B179" s="1214">
        <v>62</v>
      </c>
      <c r="C179" s="1215" t="s">
        <v>104</v>
      </c>
      <c r="D179" s="1510" t="s">
        <v>378</v>
      </c>
      <c r="E179" s="1519"/>
      <c r="F179" s="1217"/>
      <c r="G179" s="1218"/>
      <c r="H179" s="1222"/>
      <c r="I179" s="1515">
        <v>5000</v>
      </c>
      <c r="J179" s="1516"/>
      <c r="K179" s="1517">
        <v>0</v>
      </c>
      <c r="L179" s="1518"/>
      <c r="M179" s="324"/>
      <c r="N179" s="325"/>
    </row>
    <row r="180" spans="1:14" s="326" customFormat="1" ht="13.5" customHeight="1">
      <c r="A180" s="62"/>
      <c r="B180" s="1214">
        <v>63</v>
      </c>
      <c r="C180" s="1215" t="s">
        <v>105</v>
      </c>
      <c r="D180" s="1510" t="s">
        <v>379</v>
      </c>
      <c r="E180" s="1519"/>
      <c r="F180" s="1217"/>
      <c r="G180" s="1218"/>
      <c r="H180" s="1219"/>
      <c r="I180" s="1515">
        <v>10000</v>
      </c>
      <c r="J180" s="1516"/>
      <c r="K180" s="1517"/>
      <c r="L180" s="1518"/>
      <c r="M180" s="324"/>
      <c r="N180" s="325"/>
    </row>
    <row r="181" spans="1:14" s="326" customFormat="1" ht="13.5" customHeight="1">
      <c r="A181" s="62"/>
      <c r="B181" s="1214">
        <v>64</v>
      </c>
      <c r="C181" s="1215" t="s">
        <v>270</v>
      </c>
      <c r="D181" s="1510" t="s">
        <v>489</v>
      </c>
      <c r="E181" s="1520"/>
      <c r="F181" s="1217"/>
      <c r="G181" s="1218"/>
      <c r="H181" s="1219"/>
      <c r="I181" s="1515"/>
      <c r="J181" s="1516"/>
      <c r="K181" s="1521">
        <v>2000</v>
      </c>
      <c r="L181" s="1522"/>
      <c r="M181" s="324"/>
      <c r="N181" s="325"/>
    </row>
    <row r="182" spans="1:14" s="326" customFormat="1" ht="13.5" customHeight="1">
      <c r="A182" s="62"/>
      <c r="B182" s="1214">
        <v>65</v>
      </c>
      <c r="C182" s="1215" t="s">
        <v>272</v>
      </c>
      <c r="D182" s="1510" t="s">
        <v>273</v>
      </c>
      <c r="E182" s="1520"/>
      <c r="F182" s="1217"/>
      <c r="G182" s="1218"/>
      <c r="H182" s="1219"/>
      <c r="I182" s="1515"/>
      <c r="J182" s="1516"/>
      <c r="K182" s="1517"/>
      <c r="L182" s="1518"/>
      <c r="M182" s="324"/>
      <c r="N182" s="325"/>
    </row>
    <row r="183" spans="1:14" s="326" customFormat="1" ht="13.5" customHeight="1">
      <c r="A183" s="62"/>
      <c r="B183" s="1214">
        <v>66</v>
      </c>
      <c r="C183" s="1215" t="s">
        <v>106</v>
      </c>
      <c r="D183" s="1510" t="s">
        <v>490</v>
      </c>
      <c r="E183" s="1519"/>
      <c r="F183" s="1217"/>
      <c r="G183" s="1218"/>
      <c r="H183" s="1219"/>
      <c r="I183" s="1515"/>
      <c r="J183" s="1516"/>
      <c r="K183" s="1521">
        <v>15000</v>
      </c>
      <c r="L183" s="1522"/>
      <c r="M183" s="324"/>
      <c r="N183" s="325"/>
    </row>
    <row r="184" spans="1:14" s="326" customFormat="1" ht="13.5" customHeight="1">
      <c r="A184" s="62"/>
      <c r="B184" s="1214">
        <v>67</v>
      </c>
      <c r="C184" s="1215" t="s">
        <v>107</v>
      </c>
      <c r="D184" s="1510" t="s">
        <v>491</v>
      </c>
      <c r="E184" s="1519"/>
      <c r="F184" s="1217"/>
      <c r="G184" s="1218"/>
      <c r="H184" s="1219"/>
      <c r="I184" s="1515"/>
      <c r="J184" s="1516"/>
      <c r="K184" s="1521">
        <v>25000</v>
      </c>
      <c r="L184" s="1522"/>
      <c r="M184" s="324"/>
      <c r="N184" s="325"/>
    </row>
    <row r="185" spans="1:14" s="326" customFormat="1" ht="13.5" customHeight="1">
      <c r="A185" s="62"/>
      <c r="B185" s="1223">
        <v>68</v>
      </c>
      <c r="C185" s="1215" t="s">
        <v>108</v>
      </c>
      <c r="D185" s="1510" t="s">
        <v>275</v>
      </c>
      <c r="E185" s="1519"/>
      <c r="F185" s="1217"/>
      <c r="G185" s="1218"/>
      <c r="H185" s="1219"/>
      <c r="I185" s="1515"/>
      <c r="J185" s="1516"/>
      <c r="K185" s="1517"/>
      <c r="L185" s="1518"/>
      <c r="M185" s="324"/>
      <c r="N185" s="325"/>
    </row>
    <row r="186" spans="1:14" s="326" customFormat="1" ht="13.5" customHeight="1">
      <c r="A186" s="62"/>
      <c r="B186" s="1223">
        <v>69</v>
      </c>
      <c r="C186" s="1215" t="s">
        <v>109</v>
      </c>
      <c r="D186" s="1510" t="s">
        <v>120</v>
      </c>
      <c r="E186" s="1519"/>
      <c r="F186" s="1217"/>
      <c r="G186" s="1218"/>
      <c r="H186" s="1219"/>
      <c r="I186" s="1515"/>
      <c r="J186" s="1516"/>
      <c r="K186" s="1517"/>
      <c r="L186" s="1518"/>
      <c r="M186" s="324"/>
      <c r="N186" s="325"/>
    </row>
    <row r="187" spans="1:14" s="326" customFormat="1" ht="13.5" customHeight="1">
      <c r="A187" s="62"/>
      <c r="B187" s="1223">
        <v>70</v>
      </c>
      <c r="C187" s="1215" t="s">
        <v>110</v>
      </c>
      <c r="D187" s="1510" t="s">
        <v>276</v>
      </c>
      <c r="E187" s="1520"/>
      <c r="F187" s="1217"/>
      <c r="G187" s="1218"/>
      <c r="H187" s="1219"/>
      <c r="I187" s="1515"/>
      <c r="J187" s="1516"/>
      <c r="K187" s="1517"/>
      <c r="L187" s="1518"/>
      <c r="M187" s="324"/>
      <c r="N187" s="325"/>
    </row>
    <row r="188" spans="1:14" s="326" customFormat="1" ht="13.5" customHeight="1">
      <c r="A188" s="62"/>
      <c r="B188" s="1223">
        <v>71</v>
      </c>
      <c r="C188" s="1215" t="s">
        <v>111</v>
      </c>
      <c r="D188" s="1510" t="s">
        <v>277</v>
      </c>
      <c r="E188" s="1520"/>
      <c r="F188" s="1217"/>
      <c r="G188" s="1218"/>
      <c r="H188" s="1224"/>
      <c r="I188" s="1515"/>
      <c r="J188" s="1516"/>
      <c r="K188" s="1517"/>
      <c r="L188" s="1518"/>
      <c r="M188" s="324"/>
      <c r="N188" s="325"/>
    </row>
    <row r="189" spans="1:14" s="326" customFormat="1" ht="13.5" customHeight="1">
      <c r="A189" s="62"/>
      <c r="B189" s="1223">
        <v>72</v>
      </c>
      <c r="C189" s="1215" t="s">
        <v>278</v>
      </c>
      <c r="D189" s="1510" t="s">
        <v>279</v>
      </c>
      <c r="E189" s="1519"/>
      <c r="F189" s="1217"/>
      <c r="G189" s="1218"/>
      <c r="H189" s="1225"/>
      <c r="I189" s="1515"/>
      <c r="J189" s="1516"/>
      <c r="K189" s="1517"/>
      <c r="L189" s="1518"/>
      <c r="M189" s="324"/>
      <c r="N189" s="325"/>
    </row>
    <row r="190" spans="1:14" s="326" customFormat="1" ht="13.5" customHeight="1" thickBot="1">
      <c r="A190" s="62"/>
      <c r="B190" s="1223">
        <v>73</v>
      </c>
      <c r="C190" s="1215" t="s">
        <v>286</v>
      </c>
      <c r="D190" s="1510" t="s">
        <v>280</v>
      </c>
      <c r="E190" s="1519"/>
      <c r="F190" s="1226"/>
      <c r="G190" s="1227"/>
      <c r="H190" s="1228"/>
      <c r="I190" s="1523"/>
      <c r="J190" s="1524"/>
      <c r="K190" s="1525"/>
      <c r="L190" s="1526"/>
      <c r="M190" s="324"/>
      <c r="N190" s="325"/>
    </row>
    <row r="191" spans="1:14" ht="11.25">
      <c r="A191" s="3"/>
      <c r="B191" s="1259" t="s">
        <v>80</v>
      </c>
      <c r="C191" s="1259"/>
      <c r="D191" s="1259"/>
      <c r="E191" s="1259"/>
      <c r="F191" s="1259"/>
      <c r="G191" s="1259"/>
      <c r="H191" s="1259"/>
      <c r="I191" s="1259"/>
      <c r="J191" s="1259"/>
      <c r="K191" s="1259"/>
      <c r="L191" s="1259"/>
      <c r="M191" s="1260"/>
      <c r="N191" s="4"/>
    </row>
    <row r="192" spans="1:14" ht="11.25">
      <c r="A192" s="5"/>
      <c r="B192" s="1259" t="s">
        <v>79</v>
      </c>
      <c r="C192" s="1259"/>
      <c r="D192" s="1259"/>
      <c r="E192" s="1259"/>
      <c r="F192" s="1259"/>
      <c r="G192" s="1259"/>
      <c r="H192" s="1259"/>
      <c r="I192" s="1259"/>
      <c r="J192" s="1259"/>
      <c r="K192" s="1259"/>
      <c r="L192" s="1259"/>
      <c r="M192" s="1261"/>
      <c r="N192" s="4"/>
    </row>
    <row r="193" spans="1:14" ht="11.25">
      <c r="A193" s="5"/>
      <c r="B193" s="1259" t="s">
        <v>62</v>
      </c>
      <c r="C193" s="1259"/>
      <c r="D193" s="1259"/>
      <c r="E193" s="1259"/>
      <c r="F193" s="1259"/>
      <c r="G193" s="1259"/>
      <c r="H193" s="1259"/>
      <c r="I193" s="1259"/>
      <c r="J193" s="1259"/>
      <c r="K193" s="1259"/>
      <c r="L193" s="1259"/>
      <c r="M193" s="1261"/>
      <c r="N193" s="4"/>
    </row>
    <row r="194" spans="1:13" ht="0.75" customHeight="1" thickBot="1">
      <c r="A194" s="11"/>
      <c r="B194" s="378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12"/>
    </row>
    <row r="195" spans="1:13" ht="12" thickBot="1">
      <c r="A195" s="11"/>
      <c r="B195" s="1262" t="s">
        <v>91</v>
      </c>
      <c r="C195" s="1263"/>
      <c r="D195" s="1268" t="s">
        <v>63</v>
      </c>
      <c r="E195" s="1269"/>
      <c r="F195" s="13" t="s">
        <v>64</v>
      </c>
      <c r="G195" s="1262" t="s">
        <v>65</v>
      </c>
      <c r="H195" s="1263"/>
      <c r="I195" s="13" t="s">
        <v>64</v>
      </c>
      <c r="J195" s="7" t="s">
        <v>66</v>
      </c>
      <c r="K195" s="1268" t="s">
        <v>67</v>
      </c>
      <c r="L195" s="1269"/>
      <c r="M195" s="12"/>
    </row>
    <row r="196" spans="1:13" ht="11.25">
      <c r="A196" s="11"/>
      <c r="B196" s="1264"/>
      <c r="C196" s="1265"/>
      <c r="D196" s="1"/>
      <c r="E196" s="2"/>
      <c r="F196" s="166"/>
      <c r="G196" s="1264"/>
      <c r="H196" s="1265"/>
      <c r="I196" s="166"/>
      <c r="J196" s="1"/>
      <c r="K196" s="1"/>
      <c r="L196" s="2"/>
      <c r="M196" s="12"/>
    </row>
    <row r="197" spans="1:13" ht="12" thickBot="1">
      <c r="A197" s="11"/>
      <c r="B197" s="1266"/>
      <c r="C197" s="1267"/>
      <c r="D197" s="170"/>
      <c r="E197" s="20"/>
      <c r="F197" s="379"/>
      <c r="G197" s="1266"/>
      <c r="H197" s="1267"/>
      <c r="I197" s="379"/>
      <c r="J197" s="170"/>
      <c r="K197" s="170"/>
      <c r="L197" s="20"/>
      <c r="M197" s="12"/>
    </row>
    <row r="198" spans="1:13" ht="12" thickBot="1">
      <c r="A198" s="170"/>
      <c r="B198" s="380"/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20"/>
    </row>
  </sheetData>
  <sheetProtection/>
  <mergeCells count="383">
    <mergeCell ref="I190:J190"/>
    <mergeCell ref="K190:L190"/>
    <mergeCell ref="K189:L189"/>
    <mergeCell ref="D190:E190"/>
    <mergeCell ref="D188:E188"/>
    <mergeCell ref="I188:J188"/>
    <mergeCell ref="K188:L188"/>
    <mergeCell ref="D189:E189"/>
    <mergeCell ref="I189:J189"/>
    <mergeCell ref="D187:E187"/>
    <mergeCell ref="I187:J187"/>
    <mergeCell ref="K187:L187"/>
    <mergeCell ref="B195:C197"/>
    <mergeCell ref="D195:E195"/>
    <mergeCell ref="G195:H197"/>
    <mergeCell ref="K195:L195"/>
    <mergeCell ref="B193:M193"/>
    <mergeCell ref="B192:M192"/>
    <mergeCell ref="B191:M191"/>
    <mergeCell ref="D185:E185"/>
    <mergeCell ref="I185:J185"/>
    <mergeCell ref="K185:L185"/>
    <mergeCell ref="D186:E186"/>
    <mergeCell ref="I186:J186"/>
    <mergeCell ref="K186:L186"/>
    <mergeCell ref="D183:E183"/>
    <mergeCell ref="I183:J183"/>
    <mergeCell ref="K183:L183"/>
    <mergeCell ref="D184:E184"/>
    <mergeCell ref="I184:J184"/>
    <mergeCell ref="K184:L184"/>
    <mergeCell ref="D181:E181"/>
    <mergeCell ref="I181:J181"/>
    <mergeCell ref="K181:L181"/>
    <mergeCell ref="D182:E182"/>
    <mergeCell ref="I182:J182"/>
    <mergeCell ref="K182:L182"/>
    <mergeCell ref="D179:E179"/>
    <mergeCell ref="I179:J179"/>
    <mergeCell ref="K179:L179"/>
    <mergeCell ref="D180:E180"/>
    <mergeCell ref="I180:J180"/>
    <mergeCell ref="K180:L180"/>
    <mergeCell ref="K175:L175"/>
    <mergeCell ref="I176:J176"/>
    <mergeCell ref="K176:L176"/>
    <mergeCell ref="D178:E178"/>
    <mergeCell ref="I178:J178"/>
    <mergeCell ref="K178:L178"/>
    <mergeCell ref="I177:J177"/>
    <mergeCell ref="K177:L177"/>
    <mergeCell ref="D175:E175"/>
    <mergeCell ref="I175:J175"/>
    <mergeCell ref="D173:E173"/>
    <mergeCell ref="I173:J173"/>
    <mergeCell ref="K173:L173"/>
    <mergeCell ref="D174:E174"/>
    <mergeCell ref="I174:J174"/>
    <mergeCell ref="K174:L174"/>
    <mergeCell ref="D172:E172"/>
    <mergeCell ref="I172:J172"/>
    <mergeCell ref="K172:L172"/>
    <mergeCell ref="D170:E170"/>
    <mergeCell ref="I170:J170"/>
    <mergeCell ref="K170:L170"/>
    <mergeCell ref="I171:J171"/>
    <mergeCell ref="K171:L171"/>
    <mergeCell ref="D168:E168"/>
    <mergeCell ref="I168:J168"/>
    <mergeCell ref="K168:L168"/>
    <mergeCell ref="D169:E169"/>
    <mergeCell ref="I169:J169"/>
    <mergeCell ref="K169:L169"/>
    <mergeCell ref="D166:E166"/>
    <mergeCell ref="I166:J166"/>
    <mergeCell ref="K166:L166"/>
    <mergeCell ref="D167:E167"/>
    <mergeCell ref="I167:J167"/>
    <mergeCell ref="K167:L167"/>
    <mergeCell ref="D164:E164"/>
    <mergeCell ref="I164:J164"/>
    <mergeCell ref="K164:L164"/>
    <mergeCell ref="D165:E165"/>
    <mergeCell ref="I165:J165"/>
    <mergeCell ref="K165:L165"/>
    <mergeCell ref="I160:J160"/>
    <mergeCell ref="K160:L160"/>
    <mergeCell ref="D162:E162"/>
    <mergeCell ref="I162:J162"/>
    <mergeCell ref="K162:L162"/>
    <mergeCell ref="D163:E163"/>
    <mergeCell ref="I163:J163"/>
    <mergeCell ref="K163:L163"/>
    <mergeCell ref="I154:J154"/>
    <mergeCell ref="K154:L154"/>
    <mergeCell ref="I155:J155"/>
    <mergeCell ref="K155:L155"/>
    <mergeCell ref="K158:L158"/>
    <mergeCell ref="I159:J159"/>
    <mergeCell ref="K159:L159"/>
    <mergeCell ref="K151:L151"/>
    <mergeCell ref="I152:J152"/>
    <mergeCell ref="K152:L152"/>
    <mergeCell ref="I161:J161"/>
    <mergeCell ref="K161:L161"/>
    <mergeCell ref="I156:J156"/>
    <mergeCell ref="K156:L156"/>
    <mergeCell ref="I157:J157"/>
    <mergeCell ref="K157:L157"/>
    <mergeCell ref="I158:J158"/>
    <mergeCell ref="I153:J153"/>
    <mergeCell ref="K153:L153"/>
    <mergeCell ref="K146:L146"/>
    <mergeCell ref="I147:J147"/>
    <mergeCell ref="K147:L147"/>
    <mergeCell ref="I148:J148"/>
    <mergeCell ref="K148:L148"/>
    <mergeCell ref="I150:J150"/>
    <mergeCell ref="K150:L150"/>
    <mergeCell ref="I151:J151"/>
    <mergeCell ref="K141:L141"/>
    <mergeCell ref="I142:J142"/>
    <mergeCell ref="K142:L142"/>
    <mergeCell ref="I149:J149"/>
    <mergeCell ref="K149:L149"/>
    <mergeCell ref="I144:J144"/>
    <mergeCell ref="K144:L144"/>
    <mergeCell ref="I145:J145"/>
    <mergeCell ref="K145:L145"/>
    <mergeCell ref="I146:J146"/>
    <mergeCell ref="D143:E143"/>
    <mergeCell ref="I143:J143"/>
    <mergeCell ref="K143:L143"/>
    <mergeCell ref="D139:E139"/>
    <mergeCell ref="I139:J139"/>
    <mergeCell ref="K139:L139"/>
    <mergeCell ref="D140:E140"/>
    <mergeCell ref="I140:J140"/>
    <mergeCell ref="K140:L140"/>
    <mergeCell ref="I141:J141"/>
    <mergeCell ref="D137:E137"/>
    <mergeCell ref="I137:J137"/>
    <mergeCell ref="K137:L137"/>
    <mergeCell ref="D138:E138"/>
    <mergeCell ref="I138:J138"/>
    <mergeCell ref="K138:L138"/>
    <mergeCell ref="D135:E135"/>
    <mergeCell ref="I135:J135"/>
    <mergeCell ref="K135:L135"/>
    <mergeCell ref="D136:E136"/>
    <mergeCell ref="I136:J136"/>
    <mergeCell ref="K136:L136"/>
    <mergeCell ref="D133:E133"/>
    <mergeCell ref="I133:J133"/>
    <mergeCell ref="K133:L133"/>
    <mergeCell ref="D134:E134"/>
    <mergeCell ref="I134:J134"/>
    <mergeCell ref="K134:L134"/>
    <mergeCell ref="D131:E131"/>
    <mergeCell ref="I131:J131"/>
    <mergeCell ref="K131:L131"/>
    <mergeCell ref="D132:E132"/>
    <mergeCell ref="I132:J132"/>
    <mergeCell ref="K132:L132"/>
    <mergeCell ref="D129:E129"/>
    <mergeCell ref="I129:J129"/>
    <mergeCell ref="K129:L129"/>
    <mergeCell ref="D130:E130"/>
    <mergeCell ref="I130:J130"/>
    <mergeCell ref="K130:L130"/>
    <mergeCell ref="D128:E128"/>
    <mergeCell ref="I128:J128"/>
    <mergeCell ref="K128:L128"/>
    <mergeCell ref="D124:E124"/>
    <mergeCell ref="I124:J124"/>
    <mergeCell ref="K124:L124"/>
    <mergeCell ref="I125:J125"/>
    <mergeCell ref="K125:L125"/>
    <mergeCell ref="D122:E122"/>
    <mergeCell ref="I122:J122"/>
    <mergeCell ref="K122:L122"/>
    <mergeCell ref="D123:E123"/>
    <mergeCell ref="I123:J123"/>
    <mergeCell ref="K123:L123"/>
    <mergeCell ref="D120:E120"/>
    <mergeCell ref="I120:J120"/>
    <mergeCell ref="K120:L120"/>
    <mergeCell ref="D121:E121"/>
    <mergeCell ref="I121:J121"/>
    <mergeCell ref="K121:L121"/>
    <mergeCell ref="D119:E119"/>
    <mergeCell ref="I119:J119"/>
    <mergeCell ref="K119:L119"/>
    <mergeCell ref="D117:E117"/>
    <mergeCell ref="I117:J117"/>
    <mergeCell ref="K117:L117"/>
    <mergeCell ref="I118:J118"/>
    <mergeCell ref="K118:L118"/>
    <mergeCell ref="K113:L113"/>
    <mergeCell ref="D115:E115"/>
    <mergeCell ref="I115:J115"/>
    <mergeCell ref="K115:L115"/>
    <mergeCell ref="D116:E116"/>
    <mergeCell ref="I116:J116"/>
    <mergeCell ref="K116:L116"/>
    <mergeCell ref="D111:E111"/>
    <mergeCell ref="I111:J111"/>
    <mergeCell ref="K111:L111"/>
    <mergeCell ref="D114:E114"/>
    <mergeCell ref="I114:J114"/>
    <mergeCell ref="K114:L114"/>
    <mergeCell ref="I112:J112"/>
    <mergeCell ref="K112:L112"/>
    <mergeCell ref="D113:E113"/>
    <mergeCell ref="I113:J113"/>
    <mergeCell ref="D109:E109"/>
    <mergeCell ref="I109:J109"/>
    <mergeCell ref="K109:L109"/>
    <mergeCell ref="D110:E110"/>
    <mergeCell ref="I110:J110"/>
    <mergeCell ref="K110:L110"/>
    <mergeCell ref="I105:J105"/>
    <mergeCell ref="K105:L105"/>
    <mergeCell ref="D106:E106"/>
    <mergeCell ref="I106:J106"/>
    <mergeCell ref="K106:L106"/>
    <mergeCell ref="D108:E108"/>
    <mergeCell ref="I108:J108"/>
    <mergeCell ref="K108:L108"/>
    <mergeCell ref="I107:J107"/>
    <mergeCell ref="K107:L107"/>
    <mergeCell ref="I104:J104"/>
    <mergeCell ref="K104:L104"/>
    <mergeCell ref="I103:J103"/>
    <mergeCell ref="K103:L103"/>
    <mergeCell ref="I98:J98"/>
    <mergeCell ref="K98:L98"/>
    <mergeCell ref="I99:J99"/>
    <mergeCell ref="I102:J102"/>
    <mergeCell ref="K102:L102"/>
    <mergeCell ref="K99:L99"/>
    <mergeCell ref="I100:J100"/>
    <mergeCell ref="K100:L100"/>
    <mergeCell ref="I101:J101"/>
    <mergeCell ref="K101:L101"/>
    <mergeCell ref="D97:E97"/>
    <mergeCell ref="I97:J97"/>
    <mergeCell ref="K97:L97"/>
    <mergeCell ref="K93:L93"/>
    <mergeCell ref="I94:J94"/>
    <mergeCell ref="K94:L94"/>
    <mergeCell ref="D96:E96"/>
    <mergeCell ref="I96:J96"/>
    <mergeCell ref="K96:L96"/>
    <mergeCell ref="I95:J95"/>
    <mergeCell ref="K95:L95"/>
    <mergeCell ref="D93:E93"/>
    <mergeCell ref="I93:J93"/>
    <mergeCell ref="D91:E91"/>
    <mergeCell ref="I91:J91"/>
    <mergeCell ref="K91:L91"/>
    <mergeCell ref="D92:E92"/>
    <mergeCell ref="I92:J92"/>
    <mergeCell ref="K92:L92"/>
    <mergeCell ref="D89:E89"/>
    <mergeCell ref="I89:J89"/>
    <mergeCell ref="K89:L89"/>
    <mergeCell ref="D90:E90"/>
    <mergeCell ref="I90:J90"/>
    <mergeCell ref="K90:L90"/>
    <mergeCell ref="D87:E87"/>
    <mergeCell ref="I87:J87"/>
    <mergeCell ref="K87:L87"/>
    <mergeCell ref="D88:E88"/>
    <mergeCell ref="I88:J88"/>
    <mergeCell ref="K88:L88"/>
    <mergeCell ref="D85:E85"/>
    <mergeCell ref="I85:J85"/>
    <mergeCell ref="K85:L85"/>
    <mergeCell ref="D86:E86"/>
    <mergeCell ref="I86:J86"/>
    <mergeCell ref="K86:L86"/>
    <mergeCell ref="D83:E83"/>
    <mergeCell ref="I83:J83"/>
    <mergeCell ref="K83:L83"/>
    <mergeCell ref="D84:E84"/>
    <mergeCell ref="I84:J84"/>
    <mergeCell ref="K84:L84"/>
    <mergeCell ref="D82:E82"/>
    <mergeCell ref="I82:J82"/>
    <mergeCell ref="K82:L82"/>
    <mergeCell ref="D79:E79"/>
    <mergeCell ref="I79:J79"/>
    <mergeCell ref="K79:L79"/>
    <mergeCell ref="I81:J81"/>
    <mergeCell ref="K81:L81"/>
    <mergeCell ref="D76:E76"/>
    <mergeCell ref="I76:J76"/>
    <mergeCell ref="K76:L76"/>
    <mergeCell ref="D77:E77"/>
    <mergeCell ref="I77:J77"/>
    <mergeCell ref="K77:L77"/>
    <mergeCell ref="K69:L69"/>
    <mergeCell ref="I70:J70"/>
    <mergeCell ref="K70:L70"/>
    <mergeCell ref="I74:J74"/>
    <mergeCell ref="K74:L74"/>
    <mergeCell ref="D75:E75"/>
    <mergeCell ref="I75:J75"/>
    <mergeCell ref="K75:L75"/>
    <mergeCell ref="I67:J67"/>
    <mergeCell ref="K67:L67"/>
    <mergeCell ref="B71:L71"/>
    <mergeCell ref="B72:B73"/>
    <mergeCell ref="C72:F72"/>
    <mergeCell ref="I72:J72"/>
    <mergeCell ref="K72:L72"/>
    <mergeCell ref="I73:J73"/>
    <mergeCell ref="K73:L73"/>
    <mergeCell ref="I69:J69"/>
    <mergeCell ref="I61:J61"/>
    <mergeCell ref="K61:L61"/>
    <mergeCell ref="I62:J62"/>
    <mergeCell ref="K62:L62"/>
    <mergeCell ref="K65:L65"/>
    <mergeCell ref="I66:J66"/>
    <mergeCell ref="K66:L66"/>
    <mergeCell ref="K58:L58"/>
    <mergeCell ref="I59:J59"/>
    <mergeCell ref="K59:L59"/>
    <mergeCell ref="I68:J68"/>
    <mergeCell ref="K68:L68"/>
    <mergeCell ref="I63:J63"/>
    <mergeCell ref="K63:L63"/>
    <mergeCell ref="I64:J64"/>
    <mergeCell ref="K64:L64"/>
    <mergeCell ref="I65:J65"/>
    <mergeCell ref="I60:J60"/>
    <mergeCell ref="K60:L60"/>
    <mergeCell ref="K53:L53"/>
    <mergeCell ref="I54:J54"/>
    <mergeCell ref="K54:L54"/>
    <mergeCell ref="I55:J55"/>
    <mergeCell ref="K55:L55"/>
    <mergeCell ref="I57:J57"/>
    <mergeCell ref="K57:L57"/>
    <mergeCell ref="I58:J58"/>
    <mergeCell ref="C35:D35"/>
    <mergeCell ref="C41:E41"/>
    <mergeCell ref="I56:J56"/>
    <mergeCell ref="K56:L56"/>
    <mergeCell ref="K50:L50"/>
    <mergeCell ref="I51:J51"/>
    <mergeCell ref="K51:L51"/>
    <mergeCell ref="I52:J52"/>
    <mergeCell ref="K52:L52"/>
    <mergeCell ref="I53:J53"/>
    <mergeCell ref="F23:F24"/>
    <mergeCell ref="G23:H23"/>
    <mergeCell ref="B48:L48"/>
    <mergeCell ref="B49:B50"/>
    <mergeCell ref="C49:F50"/>
    <mergeCell ref="I49:J49"/>
    <mergeCell ref="K49:L49"/>
    <mergeCell ref="I50:J50"/>
    <mergeCell ref="C33:D33"/>
    <mergeCell ref="C34:D34"/>
    <mergeCell ref="I23:J23"/>
    <mergeCell ref="K23:L23"/>
    <mergeCell ref="K10:L10"/>
    <mergeCell ref="K11:L11"/>
    <mergeCell ref="K14:L14"/>
    <mergeCell ref="K15:L15"/>
    <mergeCell ref="K18:L18"/>
    <mergeCell ref="B22:L22"/>
    <mergeCell ref="B23:B24"/>
    <mergeCell ref="C23:E23"/>
    <mergeCell ref="B9:L9"/>
    <mergeCell ref="A6:M6"/>
    <mergeCell ref="A7:M7"/>
    <mergeCell ref="B8:C8"/>
    <mergeCell ref="D8:J8"/>
    <mergeCell ref="K8:L8"/>
  </mergeCells>
  <printOptions/>
  <pageMargins left="0.16" right="1.14" top="0.75" bottom="0.75" header="0.3" footer="0.3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ppopova</dc:creator>
  <cp:keywords/>
  <dc:description/>
  <cp:lastModifiedBy>User</cp:lastModifiedBy>
  <cp:lastPrinted>2012-09-19T13:46:12Z</cp:lastPrinted>
  <dcterms:created xsi:type="dcterms:W3CDTF">2005-07-05T14:53:19Z</dcterms:created>
  <dcterms:modified xsi:type="dcterms:W3CDTF">2014-07-08T09:28:35Z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1260575891</vt:i4>
  </property>
  <property fmtid="{D5CDD505-2E9C-101B-9397-08002B2CF9AE}" pid="3" name="_EmailSubject">
    <vt:lpwstr/>
  </property>
  <property fmtid="{D5CDD505-2E9C-101B-9397-08002B2CF9AE}" pid="4" name="_AuthorEmail">
    <vt:lpwstr>mehmetib@mfe-ks.org</vt:lpwstr>
  </property>
  <property fmtid="{D5CDD505-2E9C-101B-9397-08002B2CF9AE}" pid="5" name="_AuthorEmailDisplayName">
    <vt:lpwstr>Bashkim Mehmeti</vt:lpwstr>
  </property>
  <property fmtid="{D5CDD505-2E9C-101B-9397-08002B2CF9AE}" pid="6" name="_PreviousAdHocReviewCycleID">
    <vt:i4>-1320769765</vt:i4>
  </property>
  <property fmtid="{D5CDD505-2E9C-101B-9397-08002B2CF9AE}" pid="7" name="_ReviewingToolsShownOnce">
    <vt:lpwstr/>
  </property>
</Properties>
</file>