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11640" activeTab="2"/>
  </bookViews>
  <sheets>
    <sheet name="2017.1" sheetId="13" r:id="rId1"/>
    <sheet name="2018.1" sheetId="12" r:id="rId2"/>
    <sheet name="2019.1" sheetId="10" r:id="rId3"/>
  </sheets>
  <calcPr calcId="124519"/>
</workbook>
</file>

<file path=xl/calcChain.xml><?xml version="1.0" encoding="utf-8"?>
<calcChain xmlns="http://schemas.openxmlformats.org/spreadsheetml/2006/main">
  <c r="H4" i="13"/>
  <c r="H5"/>
  <c r="H6"/>
  <c r="H7"/>
  <c r="H8"/>
  <c r="H9"/>
  <c r="H10"/>
  <c r="H11"/>
  <c r="H12"/>
  <c r="H13"/>
  <c r="H14"/>
  <c r="H15"/>
  <c r="H16"/>
  <c r="H17"/>
  <c r="H18"/>
  <c r="B19"/>
  <c r="C19"/>
  <c r="D19"/>
  <c r="E19"/>
  <c r="F19"/>
  <c r="G19"/>
  <c r="H19"/>
  <c r="H20"/>
  <c r="H21"/>
  <c r="H22"/>
  <c r="H23"/>
  <c r="H24"/>
  <c r="H25"/>
  <c r="H26"/>
  <c r="H27"/>
  <c r="H28"/>
  <c r="H29"/>
  <c r="H30"/>
  <c r="H31"/>
  <c r="H32"/>
  <c r="H33"/>
  <c r="H34"/>
  <c r="B35"/>
  <c r="C35"/>
  <c r="D35"/>
  <c r="E35"/>
  <c r="F35"/>
  <c r="G35"/>
  <c r="H35"/>
  <c r="B36"/>
  <c r="C36"/>
  <c r="D36"/>
  <c r="E36"/>
  <c r="F36"/>
  <c r="G36"/>
  <c r="H36"/>
  <c r="B37"/>
  <c r="C37"/>
  <c r="D37"/>
  <c r="E37"/>
  <c r="F37"/>
  <c r="G37"/>
  <c r="H37"/>
  <c r="B38"/>
  <c r="C38"/>
  <c r="D38"/>
  <c r="E38"/>
  <c r="F38"/>
  <c r="G38"/>
  <c r="H38"/>
  <c r="B39"/>
  <c r="C39"/>
  <c r="D39"/>
  <c r="E39"/>
  <c r="F39"/>
  <c r="G39"/>
  <c r="H39"/>
  <c r="B40"/>
  <c r="C40"/>
  <c r="D40"/>
  <c r="E40"/>
  <c r="F40"/>
  <c r="G40"/>
  <c r="H40"/>
  <c r="B41"/>
  <c r="C41"/>
  <c r="D41"/>
  <c r="E41"/>
  <c r="F41"/>
  <c r="G41"/>
  <c r="H41"/>
  <c r="B42"/>
  <c r="C42"/>
  <c r="D42"/>
  <c r="E42"/>
  <c r="F42"/>
  <c r="G42"/>
  <c r="H42"/>
  <c r="B43"/>
  <c r="C43"/>
  <c r="D43"/>
  <c r="E43"/>
  <c r="F43"/>
  <c r="G43"/>
  <c r="H43"/>
  <c r="B44"/>
  <c r="C44"/>
  <c r="D44"/>
  <c r="E44"/>
  <c r="F44"/>
  <c r="G44"/>
  <c r="H44"/>
  <c r="B45"/>
  <c r="C45"/>
  <c r="D45"/>
  <c r="E45"/>
  <c r="F45"/>
  <c r="G45"/>
  <c r="H45"/>
  <c r="B46"/>
  <c r="C46"/>
  <c r="D46"/>
  <c r="E46"/>
  <c r="F46"/>
  <c r="G46"/>
  <c r="H46"/>
  <c r="B47"/>
  <c r="C47"/>
  <c r="D47"/>
  <c r="E47"/>
  <c r="F47"/>
  <c r="G47"/>
  <c r="H47"/>
  <c r="B48"/>
  <c r="C48"/>
  <c r="D48"/>
  <c r="E48"/>
  <c r="F48"/>
  <c r="G48"/>
  <c r="H48"/>
  <c r="B49"/>
  <c r="C49"/>
  <c r="D49"/>
  <c r="E49"/>
  <c r="F49"/>
  <c r="G49"/>
  <c r="H49"/>
  <c r="B50"/>
  <c r="C50"/>
  <c r="D50"/>
  <c r="E50"/>
  <c r="F50"/>
  <c r="G50"/>
  <c r="H50"/>
  <c r="B51"/>
  <c r="C51"/>
  <c r="D51"/>
  <c r="E51"/>
  <c r="F51"/>
  <c r="G51"/>
  <c r="H51"/>
  <c r="C48" i="10" l="1"/>
  <c r="M24"/>
  <c r="M23"/>
  <c r="M24" i="12"/>
  <c r="N24"/>
  <c r="M23"/>
  <c r="N23"/>
  <c r="N27" i="13"/>
  <c r="P22" i="10" l="1"/>
  <c r="K19"/>
  <c r="Q22" i="12"/>
  <c r="L18"/>
  <c r="Q26" i="13"/>
  <c r="L21"/>
  <c r="K21"/>
  <c r="M20"/>
  <c r="M19"/>
  <c r="M18"/>
  <c r="M17"/>
  <c r="M21" s="1"/>
  <c r="D50" i="10" l="1"/>
  <c r="E50"/>
  <c r="F50"/>
  <c r="G50"/>
  <c r="D49"/>
  <c r="E49"/>
  <c r="F49"/>
  <c r="G49"/>
  <c r="D48"/>
  <c r="E48"/>
  <c r="F48"/>
  <c r="G48"/>
  <c r="D47"/>
  <c r="E47"/>
  <c r="F47"/>
  <c r="G47"/>
  <c r="D46"/>
  <c r="E46"/>
  <c r="F46"/>
  <c r="G46"/>
  <c r="D45"/>
  <c r="E45"/>
  <c r="F45"/>
  <c r="G45"/>
  <c r="D44"/>
  <c r="E44"/>
  <c r="F44"/>
  <c r="G44"/>
  <c r="D43"/>
  <c r="E43"/>
  <c r="F43"/>
  <c r="G43"/>
  <c r="D42"/>
  <c r="E42"/>
  <c r="F42"/>
  <c r="G42"/>
  <c r="D41"/>
  <c r="E41"/>
  <c r="F41"/>
  <c r="G41"/>
  <c r="D40"/>
  <c r="E40"/>
  <c r="F40"/>
  <c r="D39"/>
  <c r="E39"/>
  <c r="F39"/>
  <c r="G39"/>
  <c r="D38"/>
  <c r="E38"/>
  <c r="F38"/>
  <c r="G38"/>
  <c r="D37"/>
  <c r="E37"/>
  <c r="F37"/>
  <c r="G37"/>
  <c r="D36"/>
  <c r="E36"/>
  <c r="F36"/>
  <c r="G36"/>
  <c r="H21"/>
  <c r="H22"/>
  <c r="H23"/>
  <c r="H24"/>
  <c r="H25"/>
  <c r="H26"/>
  <c r="H27"/>
  <c r="H28"/>
  <c r="H29"/>
  <c r="H30"/>
  <c r="H31"/>
  <c r="H32"/>
  <c r="H33"/>
  <c r="H34"/>
  <c r="H5"/>
  <c r="H6"/>
  <c r="H7"/>
  <c r="H9"/>
  <c r="H10"/>
  <c r="H11"/>
  <c r="H12"/>
  <c r="H13"/>
  <c r="H14"/>
  <c r="H15"/>
  <c r="H16"/>
  <c r="H17"/>
  <c r="H18"/>
  <c r="J7" i="13" l="1"/>
  <c r="G40" i="10" l="1"/>
  <c r="H8"/>
  <c r="L8"/>
  <c r="M8" i="12"/>
  <c r="H21" l="1"/>
  <c r="H22"/>
  <c r="H23"/>
  <c r="H24"/>
  <c r="H25"/>
  <c r="H26"/>
  <c r="H27"/>
  <c r="H28"/>
  <c r="H29"/>
  <c r="H30"/>
  <c r="H31"/>
  <c r="H32"/>
  <c r="H33"/>
  <c r="H34"/>
  <c r="H20"/>
  <c r="K4" l="1"/>
  <c r="H20" i="10"/>
  <c r="J4" s="1"/>
  <c r="J4" i="13" l="1"/>
  <c r="M4" s="1"/>
  <c r="M4" i="10"/>
  <c r="N4" i="12"/>
  <c r="L8" i="13"/>
  <c r="C50" i="10"/>
  <c r="H50" s="1"/>
  <c r="B50"/>
  <c r="C49"/>
  <c r="H49" s="1"/>
  <c r="B49"/>
  <c r="H48"/>
  <c r="B48"/>
  <c r="C47"/>
  <c r="H47" s="1"/>
  <c r="B47"/>
  <c r="C46"/>
  <c r="H46" s="1"/>
  <c r="B46"/>
  <c r="C45"/>
  <c r="H45" s="1"/>
  <c r="B45"/>
  <c r="C44"/>
  <c r="H44" s="1"/>
  <c r="B44"/>
  <c r="C43"/>
  <c r="H43" s="1"/>
  <c r="B43"/>
  <c r="C42"/>
  <c r="H42" s="1"/>
  <c r="B42"/>
  <c r="C41"/>
  <c r="H41" s="1"/>
  <c r="B41"/>
  <c r="C40"/>
  <c r="H40" s="1"/>
  <c r="B40"/>
  <c r="C39"/>
  <c r="H39" s="1"/>
  <c r="B39"/>
  <c r="C38"/>
  <c r="H38" s="1"/>
  <c r="B38"/>
  <c r="C37"/>
  <c r="H37" s="1"/>
  <c r="B37"/>
  <c r="C36"/>
  <c r="B36"/>
  <c r="B51" s="1"/>
  <c r="G35"/>
  <c r="F35"/>
  <c r="E35"/>
  <c r="D35"/>
  <c r="C35"/>
  <c r="B35"/>
  <c r="G19"/>
  <c r="F19"/>
  <c r="N23" s="1"/>
  <c r="N24" s="1"/>
  <c r="E19"/>
  <c r="E51" s="1"/>
  <c r="D19"/>
  <c r="C19"/>
  <c r="B19"/>
  <c r="J7"/>
  <c r="M7" s="1"/>
  <c r="J6"/>
  <c r="M6" s="1"/>
  <c r="H4"/>
  <c r="C19" i="12"/>
  <c r="L23" s="1"/>
  <c r="L24" s="1"/>
  <c r="N28" i="13"/>
  <c r="J6"/>
  <c r="G50" i="12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B51" s="1"/>
  <c r="G35"/>
  <c r="F35"/>
  <c r="E35"/>
  <c r="D35"/>
  <c r="C35"/>
  <c r="B35"/>
  <c r="G19"/>
  <c r="F19"/>
  <c r="O23" s="1"/>
  <c r="O24" s="1"/>
  <c r="E19"/>
  <c r="E51" s="1"/>
  <c r="D19"/>
  <c r="C51"/>
  <c r="B19"/>
  <c r="H18"/>
  <c r="H17"/>
  <c r="H16"/>
  <c r="H15"/>
  <c r="H14"/>
  <c r="H13"/>
  <c r="K6" s="1"/>
  <c r="N6" s="1"/>
  <c r="H12"/>
  <c r="H11"/>
  <c r="H10"/>
  <c r="H9"/>
  <c r="H8"/>
  <c r="H7"/>
  <c r="H6"/>
  <c r="H5"/>
  <c r="H4"/>
  <c r="L28" i="13" l="1"/>
  <c r="L27"/>
  <c r="P23" i="12"/>
  <c r="P24" s="1"/>
  <c r="C51" i="10"/>
  <c r="K23"/>
  <c r="K24" s="1"/>
  <c r="O27" i="13"/>
  <c r="J5"/>
  <c r="J8" s="1"/>
  <c r="M27"/>
  <c r="M28" s="1"/>
  <c r="G51" i="10"/>
  <c r="O23"/>
  <c r="O24" s="1"/>
  <c r="D51"/>
  <c r="L23"/>
  <c r="L24" s="1"/>
  <c r="K5" i="12"/>
  <c r="K7"/>
  <c r="H38"/>
  <c r="H41"/>
  <c r="H42"/>
  <c r="H44"/>
  <c r="H45"/>
  <c r="P27" i="13"/>
  <c r="P28"/>
  <c r="O28"/>
  <c r="H46" i="12"/>
  <c r="H48"/>
  <c r="M6" i="13"/>
  <c r="N7" i="12"/>
  <c r="H47"/>
  <c r="H43"/>
  <c r="G51"/>
  <c r="H40"/>
  <c r="H39"/>
  <c r="D51"/>
  <c r="F51" i="10"/>
  <c r="H35"/>
  <c r="J32" s="1"/>
  <c r="H36"/>
  <c r="F51" i="12"/>
  <c r="H35"/>
  <c r="L31" s="1"/>
  <c r="H36"/>
  <c r="J5" i="10"/>
  <c r="H37" i="12"/>
  <c r="H19" i="10"/>
  <c r="P23" s="1"/>
  <c r="P24" s="1"/>
  <c r="H51"/>
  <c r="H50" i="12"/>
  <c r="H49"/>
  <c r="H19"/>
  <c r="K8" l="1"/>
  <c r="K10" s="1"/>
  <c r="Q23"/>
  <c r="Q24" s="1"/>
  <c r="H51"/>
  <c r="Q27" i="13"/>
  <c r="Q28" s="1"/>
  <c r="M7"/>
  <c r="M5" i="10"/>
  <c r="M8" s="1"/>
  <c r="J8"/>
  <c r="J11" s="1"/>
  <c r="N5" i="12"/>
  <c r="N8" s="1"/>
  <c r="M8" i="13"/>
  <c r="M5"/>
</calcChain>
</file>

<file path=xl/sharedStrings.xml><?xml version="1.0" encoding="utf-8"?>
<sst xmlns="http://schemas.openxmlformats.org/spreadsheetml/2006/main" count="229" uniqueCount="60">
  <si>
    <t>Shërbimet sociale</t>
  </si>
  <si>
    <t>Zyra e Kryetarit</t>
  </si>
  <si>
    <t>Administrata</t>
  </si>
  <si>
    <t>Zyra e Kuvendit Komunal</t>
  </si>
  <si>
    <t>Buxhetimi</t>
  </si>
  <si>
    <t>Shërbimet kadastrale</t>
  </si>
  <si>
    <t>Administrata (SH)</t>
  </si>
  <si>
    <t>Shërbimet e shëndetësisë primare</t>
  </si>
  <si>
    <t>Administrata (A)</t>
  </si>
  <si>
    <t>Arsimi parashkollor dhe qerdhet</t>
  </si>
  <si>
    <t>Arsimi fillor</t>
  </si>
  <si>
    <t>Arsimi I mesëm</t>
  </si>
  <si>
    <t>Zjarrëfikësit dhe inspektimet</t>
  </si>
  <si>
    <t>Zyra e komuniteteve</t>
  </si>
  <si>
    <t xml:space="preserve">Programet </t>
  </si>
  <si>
    <t xml:space="preserve">Total </t>
  </si>
  <si>
    <t xml:space="preserve">Paga dhe meditje </t>
  </si>
  <si>
    <t xml:space="preserve">Mallra dhe sherbime </t>
  </si>
  <si>
    <t xml:space="preserve">Shpenzime komunale </t>
  </si>
  <si>
    <t xml:space="preserve">Subvencione dhe transfere </t>
  </si>
  <si>
    <t xml:space="preserve">Shpenzime kapitale </t>
  </si>
  <si>
    <t>Total  (granti )</t>
  </si>
  <si>
    <t>Total (te hyrat )</t>
  </si>
  <si>
    <t>Infrastruktura rrugore</t>
  </si>
  <si>
    <t>Stafi</t>
  </si>
  <si>
    <t>Vlersimet  e buxhetit për vitin 2018</t>
  </si>
  <si>
    <t>pergjitheshem</t>
  </si>
  <si>
    <t>shendetesi</t>
  </si>
  <si>
    <t>arsim</t>
  </si>
  <si>
    <t>total</t>
  </si>
  <si>
    <t>thv</t>
  </si>
  <si>
    <t xml:space="preserve">Plani  i buxhetit për vitin 2017 </t>
  </si>
  <si>
    <t>QB 1/2017</t>
  </si>
  <si>
    <t>QB 2018</t>
  </si>
  <si>
    <t>QB 2019</t>
  </si>
  <si>
    <t>Vlersimet  e buxhetit për vitin 2019</t>
  </si>
  <si>
    <t>Burimi I financimit viti 2017</t>
  </si>
  <si>
    <t>QB1</t>
  </si>
  <si>
    <t>QB2 Kontigjenca</t>
  </si>
  <si>
    <t>QB 2 Final</t>
  </si>
  <si>
    <t>Granti I pergjitheshem</t>
  </si>
  <si>
    <t>Granti specific i arsimit</t>
  </si>
  <si>
    <t>Granti specifik i shëndetsisë</t>
  </si>
  <si>
    <t>Te hyrat vetanake</t>
  </si>
  <si>
    <t>Viti</t>
  </si>
  <si>
    <t>Paga dhe Meditje</t>
  </si>
  <si>
    <t>Mallra dhe Sherbime</t>
  </si>
  <si>
    <t>Shpenzime Komunale</t>
  </si>
  <si>
    <t>Subvencione dhe Transfere</t>
  </si>
  <si>
    <t>Shpenzime Kapitale</t>
  </si>
  <si>
    <t>Total</t>
  </si>
  <si>
    <t>Burimi I financimit viti 2018</t>
  </si>
  <si>
    <t>Paga</t>
  </si>
  <si>
    <t>mallra</t>
  </si>
  <si>
    <t>komunali</t>
  </si>
  <si>
    <t>subvencione</t>
  </si>
  <si>
    <t>kapitale</t>
  </si>
  <si>
    <t>Burimi I financimit viti 2019</t>
  </si>
  <si>
    <t>Stafi 2018</t>
  </si>
  <si>
    <t>Stafi 2019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</si>
</sst>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164" fontId="1" fillId="0" borderId="1" xfId="1" applyNumberFormat="1" applyFont="1" applyBorder="1"/>
    <xf numFmtId="164" fontId="0" fillId="0" borderId="0" xfId="1" applyNumberFormat="1" applyFont="1"/>
    <xf numFmtId="164" fontId="3" fillId="0" borderId="1" xfId="1" applyNumberFormat="1" applyFont="1" applyBorder="1"/>
    <xf numFmtId="164" fontId="3" fillId="2" borderId="1" xfId="1" applyNumberFormat="1" applyFont="1" applyFill="1" applyBorder="1" applyAlignment="1">
      <alignment wrapText="1"/>
    </xf>
    <xf numFmtId="164" fontId="0" fillId="0" borderId="1" xfId="1" applyNumberFormat="1" applyFont="1" applyBorder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164" fontId="1" fillId="3" borderId="1" xfId="1" applyNumberFormat="1" applyFont="1" applyFill="1" applyBorder="1"/>
    <xf numFmtId="0" fontId="3" fillId="0" borderId="1" xfId="1" applyNumberFormat="1" applyFont="1" applyBorder="1"/>
    <xf numFmtId="164" fontId="3" fillId="3" borderId="1" xfId="1" applyNumberFormat="1" applyFont="1" applyFill="1" applyBorder="1" applyAlignment="1">
      <alignment horizontal="right"/>
    </xf>
    <xf numFmtId="0" fontId="0" fillId="0" borderId="0" xfId="1" applyNumberFormat="1" applyFont="1"/>
    <xf numFmtId="164" fontId="2" fillId="0" borderId="0" xfId="1" applyNumberFormat="1" applyFont="1"/>
    <xf numFmtId="164" fontId="1" fillId="0" borderId="0" xfId="1" applyNumberFormat="1" applyFont="1"/>
    <xf numFmtId="0" fontId="0" fillId="0" borderId="1" xfId="0" applyBorder="1"/>
    <xf numFmtId="43" fontId="0" fillId="0" borderId="1" xfId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textRotation="90"/>
    </xf>
    <xf numFmtId="0" fontId="4" fillId="0" borderId="3" xfId="0" applyFont="1" applyBorder="1" applyAlignment="1">
      <alignment horizontal="right" textRotation="90"/>
    </xf>
    <xf numFmtId="4" fontId="4" fillId="0" borderId="2" xfId="0" applyNumberFormat="1" applyFont="1" applyBorder="1"/>
    <xf numFmtId="0" fontId="4" fillId="0" borderId="4" xfId="0" applyFont="1" applyBorder="1" applyAlignment="1">
      <alignment wrapText="1"/>
    </xf>
    <xf numFmtId="4" fontId="4" fillId="0" borderId="4" xfId="0" applyNumberFormat="1" applyFont="1" applyBorder="1"/>
    <xf numFmtId="4" fontId="4" fillId="0" borderId="5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right" textRotation="90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/>
    <xf numFmtId="43" fontId="0" fillId="0" borderId="0" xfId="1" applyFont="1"/>
    <xf numFmtId="164" fontId="3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Q51"/>
  <sheetViews>
    <sheetView zoomScale="85" zoomScaleNormal="85" workbookViewId="0">
      <pane ySplit="3" topLeftCell="A24" activePane="bottomLeft" state="frozen"/>
      <selection pane="bottomLeft" activeCell="B4" sqref="B4:H51"/>
    </sheetView>
  </sheetViews>
  <sheetFormatPr defaultRowHeight="12.75"/>
  <cols>
    <col min="1" max="1" width="27.85546875" style="2" customWidth="1"/>
    <col min="2" max="2" width="6.42578125" style="2" customWidth="1"/>
    <col min="3" max="3" width="10.5703125" style="2" bestFit="1" customWidth="1"/>
    <col min="4" max="4" width="13.85546875" style="2" customWidth="1"/>
    <col min="5" max="5" width="11.28515625" style="2" customWidth="1"/>
    <col min="6" max="6" width="12.140625" style="2" customWidth="1"/>
    <col min="7" max="7" width="9.85546875" style="2" customWidth="1"/>
    <col min="8" max="8" width="10.5703125" style="2" bestFit="1" customWidth="1"/>
    <col min="9" max="9" width="9.140625" style="2"/>
    <col min="10" max="10" width="10.5703125" style="2" bestFit="1" customWidth="1"/>
    <col min="11" max="11" width="13.7109375" style="2" customWidth="1"/>
    <col min="12" max="12" width="15.28515625" style="2" bestFit="1" customWidth="1"/>
    <col min="13" max="13" width="13.28515625" style="2" bestFit="1" customWidth="1"/>
    <col min="14" max="15" width="10.5703125" style="2" bestFit="1" customWidth="1"/>
    <col min="16" max="16" width="11.5703125" style="2" bestFit="1" customWidth="1"/>
    <col min="17" max="17" width="13.140625" style="2" bestFit="1" customWidth="1"/>
    <col min="18" max="16384" width="9.140625" style="2"/>
  </cols>
  <sheetData>
    <row r="2" spans="1:15">
      <c r="A2" s="3"/>
      <c r="B2" s="3"/>
      <c r="C2" s="29" t="s">
        <v>31</v>
      </c>
      <c r="D2" s="29"/>
      <c r="E2" s="29"/>
      <c r="F2" s="29"/>
      <c r="G2" s="29"/>
      <c r="H2" s="29"/>
    </row>
    <row r="3" spans="1:15" ht="63.75" customHeight="1">
      <c r="A3" s="3" t="s">
        <v>14</v>
      </c>
      <c r="B3" s="6" t="s">
        <v>24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6" t="s">
        <v>15</v>
      </c>
      <c r="K3" s="11"/>
      <c r="L3" s="2" t="s">
        <v>32</v>
      </c>
    </row>
    <row r="4" spans="1:15">
      <c r="A4" s="1" t="s">
        <v>1</v>
      </c>
      <c r="B4" s="9">
        <v>11</v>
      </c>
      <c r="C4" s="1">
        <v>63583</v>
      </c>
      <c r="D4" s="1">
        <v>12000</v>
      </c>
      <c r="E4" s="5"/>
      <c r="F4" s="5">
        <v>2466</v>
      </c>
      <c r="G4" s="5"/>
      <c r="H4" s="5">
        <f t="shared" ref="H4:H18" si="0">C4+D4+E4+F4+G4</f>
        <v>78049</v>
      </c>
      <c r="J4" s="2">
        <f>H20+H21+H24+H29</f>
        <v>105826</v>
      </c>
      <c r="K4" s="2" t="s">
        <v>30</v>
      </c>
      <c r="L4" s="2">
        <v>105826</v>
      </c>
      <c r="M4" s="2">
        <f>J4-L4</f>
        <v>0</v>
      </c>
    </row>
    <row r="5" spans="1:15">
      <c r="A5" s="1" t="s">
        <v>2</v>
      </c>
      <c r="B5" s="9">
        <v>11</v>
      </c>
      <c r="C5" s="1">
        <v>45014</v>
      </c>
      <c r="D5" s="1">
        <v>53500</v>
      </c>
      <c r="E5" s="5">
        <v>8000</v>
      </c>
      <c r="F5" s="5"/>
      <c r="G5" s="5">
        <v>17500</v>
      </c>
      <c r="H5" s="5">
        <f t="shared" si="0"/>
        <v>124014</v>
      </c>
      <c r="J5" s="2">
        <f>H4+H5+H6+H7+H8+H9+H10+H11+H12+H14+H15+G17</f>
        <v>1053877</v>
      </c>
      <c r="K5" s="2" t="s">
        <v>26</v>
      </c>
      <c r="L5" s="2">
        <v>1053877</v>
      </c>
      <c r="M5" s="2">
        <f t="shared" ref="M5:M8" si="1">J5-L5</f>
        <v>0</v>
      </c>
      <c r="O5" s="2">
        <v>-1</v>
      </c>
    </row>
    <row r="6" spans="1:15">
      <c r="A6" s="1" t="s">
        <v>3</v>
      </c>
      <c r="B6" s="9"/>
      <c r="C6" s="1">
        <v>37393</v>
      </c>
      <c r="D6" s="1"/>
      <c r="E6" s="5"/>
      <c r="F6" s="5"/>
      <c r="G6" s="5"/>
      <c r="H6" s="5">
        <f t="shared" si="0"/>
        <v>37393</v>
      </c>
      <c r="J6" s="2">
        <f>H13</f>
        <v>136390</v>
      </c>
      <c r="K6" s="2" t="s">
        <v>27</v>
      </c>
      <c r="L6" s="2">
        <v>136390</v>
      </c>
      <c r="M6" s="2">
        <f t="shared" si="1"/>
        <v>0</v>
      </c>
    </row>
    <row r="7" spans="1:15">
      <c r="A7" s="1" t="s">
        <v>4</v>
      </c>
      <c r="B7" s="9">
        <v>6</v>
      </c>
      <c r="C7" s="1">
        <v>31223</v>
      </c>
      <c r="D7" s="1">
        <v>9532</v>
      </c>
      <c r="E7" s="5"/>
      <c r="F7" s="5"/>
      <c r="G7" s="5"/>
      <c r="H7" s="5">
        <f t="shared" si="0"/>
        <v>40755</v>
      </c>
      <c r="J7" s="2">
        <f>H16+H17+H18-24000</f>
        <v>517306</v>
      </c>
      <c r="K7" s="2" t="s">
        <v>28</v>
      </c>
      <c r="L7" s="2">
        <v>517306</v>
      </c>
      <c r="M7" s="2">
        <f t="shared" si="1"/>
        <v>0</v>
      </c>
    </row>
    <row r="8" spans="1:15">
      <c r="A8" s="1" t="s">
        <v>23</v>
      </c>
      <c r="B8" s="9">
        <v>2</v>
      </c>
      <c r="C8" s="1">
        <v>14567</v>
      </c>
      <c r="D8" s="1">
        <v>66300</v>
      </c>
      <c r="E8" s="5">
        <v>6500</v>
      </c>
      <c r="F8" s="5"/>
      <c r="G8" s="5">
        <v>466284</v>
      </c>
      <c r="H8" s="5">
        <f t="shared" si="0"/>
        <v>553651</v>
      </c>
      <c r="J8" s="2">
        <f>SUM(J4:J7)</f>
        <v>1813399</v>
      </c>
      <c r="K8" s="2" t="s">
        <v>29</v>
      </c>
      <c r="L8" s="2">
        <f>SUM(L4:L7)</f>
        <v>1813399</v>
      </c>
      <c r="M8" s="2">
        <f t="shared" si="1"/>
        <v>0</v>
      </c>
    </row>
    <row r="9" spans="1:15">
      <c r="A9" s="1" t="s">
        <v>12</v>
      </c>
      <c r="B9" s="9">
        <v>10</v>
      </c>
      <c r="C9" s="1">
        <v>38919</v>
      </c>
      <c r="D9" s="1"/>
      <c r="E9" s="5"/>
      <c r="F9" s="5"/>
      <c r="G9" s="5"/>
      <c r="H9" s="5">
        <f t="shared" si="0"/>
        <v>38919</v>
      </c>
    </row>
    <row r="10" spans="1:15">
      <c r="A10" s="1" t="s">
        <v>13</v>
      </c>
      <c r="B10" s="9">
        <v>2</v>
      </c>
      <c r="C10" s="1">
        <v>12061</v>
      </c>
      <c r="D10" s="1"/>
      <c r="E10" s="5"/>
      <c r="F10" s="5"/>
      <c r="G10" s="5"/>
      <c r="H10" s="5">
        <f t="shared" si="0"/>
        <v>12061</v>
      </c>
    </row>
    <row r="11" spans="1:15">
      <c r="A11" s="1" t="s">
        <v>5</v>
      </c>
      <c r="B11" s="9">
        <v>5</v>
      </c>
      <c r="C11" s="1">
        <v>27860</v>
      </c>
      <c r="D11" s="1">
        <v>1500</v>
      </c>
      <c r="E11" s="5"/>
      <c r="F11" s="5"/>
      <c r="G11" s="5">
        <v>30000</v>
      </c>
      <c r="H11" s="5">
        <f t="shared" si="0"/>
        <v>59360</v>
      </c>
    </row>
    <row r="12" spans="1:15">
      <c r="A12" s="1" t="s">
        <v>6</v>
      </c>
      <c r="B12" s="9">
        <v>2</v>
      </c>
      <c r="C12" s="1">
        <v>14133</v>
      </c>
      <c r="D12" s="1"/>
      <c r="E12" s="5"/>
      <c r="F12" s="5"/>
      <c r="G12" s="5"/>
      <c r="H12" s="5">
        <f t="shared" si="0"/>
        <v>14133</v>
      </c>
    </row>
    <row r="13" spans="1:15">
      <c r="A13" s="1" t="s">
        <v>7</v>
      </c>
      <c r="B13" s="9">
        <v>17</v>
      </c>
      <c r="C13" s="1">
        <v>104273</v>
      </c>
      <c r="D13" s="1">
        <v>22500</v>
      </c>
      <c r="E13" s="5">
        <v>2800</v>
      </c>
      <c r="F13" s="5"/>
      <c r="G13" s="5">
        <v>6817</v>
      </c>
      <c r="H13" s="5">
        <f t="shared" si="0"/>
        <v>136390</v>
      </c>
    </row>
    <row r="14" spans="1:15">
      <c r="A14" s="1" t="s">
        <v>0</v>
      </c>
      <c r="B14" s="9">
        <v>2</v>
      </c>
      <c r="C14" s="1">
        <v>10262</v>
      </c>
      <c r="D14" s="1">
        <v>0</v>
      </c>
      <c r="E14" s="5"/>
      <c r="F14" s="5"/>
      <c r="G14" s="5"/>
      <c r="H14" s="5">
        <f t="shared" si="0"/>
        <v>10262</v>
      </c>
    </row>
    <row r="15" spans="1:15">
      <c r="A15" s="1" t="s">
        <v>8</v>
      </c>
      <c r="B15" s="9">
        <v>4</v>
      </c>
      <c r="C15" s="1">
        <v>20780</v>
      </c>
      <c r="D15" s="1">
        <v>1500</v>
      </c>
      <c r="E15" s="5"/>
      <c r="F15" s="5"/>
      <c r="G15" s="5">
        <v>39000</v>
      </c>
      <c r="H15" s="5">
        <f t="shared" si="0"/>
        <v>61280</v>
      </c>
    </row>
    <row r="16" spans="1:15">
      <c r="A16" s="1" t="s">
        <v>9</v>
      </c>
      <c r="B16" s="9">
        <v>3</v>
      </c>
      <c r="C16" s="1">
        <v>20562</v>
      </c>
      <c r="D16" s="1"/>
      <c r="E16" s="5"/>
      <c r="F16" s="5"/>
      <c r="G16" s="5"/>
      <c r="H16" s="5">
        <f t="shared" si="0"/>
        <v>20562</v>
      </c>
      <c r="J16" s="14" t="s">
        <v>36</v>
      </c>
      <c r="K16" s="14" t="s">
        <v>37</v>
      </c>
      <c r="L16" s="14" t="s">
        <v>38</v>
      </c>
      <c r="M16" s="14" t="s">
        <v>39</v>
      </c>
    </row>
    <row r="17" spans="1:17">
      <c r="A17" s="1" t="s">
        <v>10</v>
      </c>
      <c r="B17" s="9">
        <v>54</v>
      </c>
      <c r="C17" s="1">
        <v>380833</v>
      </c>
      <c r="D17" s="1">
        <v>24059</v>
      </c>
      <c r="E17" s="5">
        <v>4000</v>
      </c>
      <c r="F17" s="5"/>
      <c r="G17" s="5">
        <v>24000</v>
      </c>
      <c r="H17" s="5">
        <f t="shared" si="0"/>
        <v>432892</v>
      </c>
      <c r="J17" s="14" t="s">
        <v>40</v>
      </c>
      <c r="K17" s="15">
        <v>815496</v>
      </c>
      <c r="L17" s="15">
        <v>238381</v>
      </c>
      <c r="M17" s="15">
        <f>K17+L17</f>
        <v>1053877</v>
      </c>
      <c r="O17" s="2">
        <v>-1</v>
      </c>
    </row>
    <row r="18" spans="1:17">
      <c r="A18" s="1" t="s">
        <v>11</v>
      </c>
      <c r="B18" s="9">
        <v>7</v>
      </c>
      <c r="C18" s="1">
        <v>78152</v>
      </c>
      <c r="D18" s="1">
        <v>8000</v>
      </c>
      <c r="E18" s="5">
        <v>1700</v>
      </c>
      <c r="F18" s="5"/>
      <c r="G18" s="5">
        <v>0</v>
      </c>
      <c r="H18" s="5">
        <f t="shared" si="0"/>
        <v>87852</v>
      </c>
      <c r="J18" s="14" t="s">
        <v>41</v>
      </c>
      <c r="K18" s="15">
        <v>517306</v>
      </c>
      <c r="L18" s="15"/>
      <c r="M18" s="15">
        <f t="shared" ref="M18:M20" si="2">K18+L18</f>
        <v>517306</v>
      </c>
    </row>
    <row r="19" spans="1:17">
      <c r="A19" s="7" t="s">
        <v>21</v>
      </c>
      <c r="B19" s="10">
        <f>SUM(B4:B18)</f>
        <v>136</v>
      </c>
      <c r="C19" s="8">
        <f>SUM(C4:C18)</f>
        <v>899615</v>
      </c>
      <c r="D19" s="8">
        <f>SUM(D4:D18)</f>
        <v>198891</v>
      </c>
      <c r="E19" s="8">
        <f t="shared" ref="E19:H19" si="3">SUM(E4:E18)</f>
        <v>23000</v>
      </c>
      <c r="F19" s="8">
        <f t="shared" si="3"/>
        <v>2466</v>
      </c>
      <c r="G19" s="8">
        <f t="shared" si="3"/>
        <v>583601</v>
      </c>
      <c r="H19" s="8">
        <f t="shared" si="3"/>
        <v>1707573</v>
      </c>
      <c r="J19" s="14" t="s">
        <v>42</v>
      </c>
      <c r="K19" s="15">
        <v>136390</v>
      </c>
      <c r="L19" s="15"/>
      <c r="M19" s="15">
        <f t="shared" si="2"/>
        <v>136390</v>
      </c>
    </row>
    <row r="20" spans="1:17">
      <c r="A20" s="1" t="s">
        <v>1</v>
      </c>
      <c r="B20" s="9">
        <v>0</v>
      </c>
      <c r="C20" s="1"/>
      <c r="D20" s="1"/>
      <c r="E20" s="5"/>
      <c r="F20" s="5">
        <v>4000</v>
      </c>
      <c r="G20" s="5"/>
      <c r="H20" s="5">
        <f>SUM(C20:G20)</f>
        <v>4000</v>
      </c>
      <c r="J20" s="14" t="s">
        <v>43</v>
      </c>
      <c r="K20" s="15">
        <v>105826</v>
      </c>
      <c r="L20" s="15"/>
      <c r="M20" s="15">
        <f t="shared" si="2"/>
        <v>105826</v>
      </c>
    </row>
    <row r="21" spans="1:17">
      <c r="A21" s="1" t="s">
        <v>2</v>
      </c>
      <c r="B21" s="9"/>
      <c r="C21" s="1"/>
      <c r="D21" s="1">
        <v>0</v>
      </c>
      <c r="E21" s="5"/>
      <c r="F21" s="5"/>
      <c r="G21" s="5">
        <v>6000</v>
      </c>
      <c r="H21" s="5">
        <f t="shared" ref="H21:H34" si="4">SUM(C21:G21)</f>
        <v>6000</v>
      </c>
      <c r="J21" s="14"/>
      <c r="K21" s="15">
        <f>SUM(K17:K20)</f>
        <v>1575018</v>
      </c>
      <c r="L21" s="15">
        <f>SUM(L17:L20)</f>
        <v>238381</v>
      </c>
      <c r="M21" s="15">
        <f>SUM(M17:M20)</f>
        <v>1813399</v>
      </c>
    </row>
    <row r="22" spans="1:17">
      <c r="A22" s="1" t="s">
        <v>3</v>
      </c>
      <c r="B22" s="9"/>
      <c r="C22" s="1"/>
      <c r="D22" s="1"/>
      <c r="E22" s="5"/>
      <c r="F22" s="5"/>
      <c r="G22" s="5"/>
      <c r="H22" s="5">
        <f t="shared" si="4"/>
        <v>0</v>
      </c>
    </row>
    <row r="23" spans="1:17">
      <c r="A23" s="1" t="s">
        <v>4</v>
      </c>
      <c r="B23" s="9"/>
      <c r="C23" s="1"/>
      <c r="D23" s="1"/>
      <c r="E23" s="5"/>
      <c r="F23" s="5"/>
      <c r="G23" s="5"/>
      <c r="H23" s="5">
        <f t="shared" si="4"/>
        <v>0</v>
      </c>
    </row>
    <row r="24" spans="1:17">
      <c r="A24" s="1" t="s">
        <v>23</v>
      </c>
      <c r="B24" s="9"/>
      <c r="C24" s="1"/>
      <c r="D24" s="1"/>
      <c r="E24" s="5"/>
      <c r="F24" s="5"/>
      <c r="G24" s="5">
        <v>90326</v>
      </c>
      <c r="H24" s="5">
        <f t="shared" si="4"/>
        <v>90326</v>
      </c>
    </row>
    <row r="25" spans="1:17" ht="13.5" customHeight="1">
      <c r="A25" s="1" t="s">
        <v>12</v>
      </c>
      <c r="B25" s="9"/>
      <c r="C25" s="1"/>
      <c r="D25" s="1"/>
      <c r="E25" s="5"/>
      <c r="F25" s="5"/>
      <c r="G25" s="5"/>
      <c r="H25" s="5">
        <f t="shared" si="4"/>
        <v>0</v>
      </c>
      <c r="J25" s="23" t="s">
        <v>44</v>
      </c>
      <c r="K25" s="23" t="s">
        <v>24</v>
      </c>
      <c r="L25" s="24" t="s">
        <v>52</v>
      </c>
      <c r="M25" s="25" t="s">
        <v>53</v>
      </c>
      <c r="N25" s="25" t="s">
        <v>54</v>
      </c>
      <c r="O25" s="25" t="s">
        <v>55</v>
      </c>
      <c r="P25" s="25" t="s">
        <v>56</v>
      </c>
      <c r="Q25" s="23" t="s">
        <v>50</v>
      </c>
    </row>
    <row r="26" spans="1:17">
      <c r="A26" s="1" t="s">
        <v>13</v>
      </c>
      <c r="B26" s="9"/>
      <c r="C26" s="1"/>
      <c r="D26" s="1"/>
      <c r="E26" s="5"/>
      <c r="F26" s="5"/>
      <c r="G26" s="5"/>
      <c r="H26" s="5">
        <f t="shared" si="4"/>
        <v>0</v>
      </c>
      <c r="J26" s="26">
        <v>2017</v>
      </c>
      <c r="K26" s="26">
        <v>136</v>
      </c>
      <c r="L26" s="27">
        <v>899615</v>
      </c>
      <c r="M26" s="27">
        <v>198891</v>
      </c>
      <c r="N26" s="27">
        <v>23000</v>
      </c>
      <c r="O26" s="27">
        <v>6466</v>
      </c>
      <c r="P26" s="27">
        <v>685427</v>
      </c>
      <c r="Q26" s="27">
        <f>SUM(L26:P26)</f>
        <v>1813399</v>
      </c>
    </row>
    <row r="27" spans="1:17">
      <c r="A27" s="1" t="s">
        <v>5</v>
      </c>
      <c r="B27" s="9"/>
      <c r="C27" s="1"/>
      <c r="D27" s="1"/>
      <c r="E27" s="5"/>
      <c r="F27" s="5"/>
      <c r="G27" s="5"/>
      <c r="H27" s="5">
        <f t="shared" si="4"/>
        <v>0</v>
      </c>
      <c r="L27" s="28">
        <f>C19+C35</f>
        <v>899615</v>
      </c>
      <c r="M27" s="28">
        <f t="shared" ref="M27:Q27" si="5">D19+D35</f>
        <v>198891</v>
      </c>
      <c r="N27" s="28">
        <f t="shared" si="5"/>
        <v>23000</v>
      </c>
      <c r="O27" s="28">
        <f t="shared" si="5"/>
        <v>6466</v>
      </c>
      <c r="P27" s="28">
        <f t="shared" si="5"/>
        <v>685427</v>
      </c>
      <c r="Q27" s="28">
        <f t="shared" si="5"/>
        <v>1813399</v>
      </c>
    </row>
    <row r="28" spans="1:17">
      <c r="A28" s="1" t="s">
        <v>6</v>
      </c>
      <c r="B28" s="9"/>
      <c r="C28" s="1"/>
      <c r="D28" s="1"/>
      <c r="E28" s="5"/>
      <c r="F28" s="5"/>
      <c r="G28" s="5"/>
      <c r="H28" s="5">
        <f t="shared" si="4"/>
        <v>0</v>
      </c>
      <c r="L28" s="2">
        <f>L26-L27</f>
        <v>0</v>
      </c>
      <c r="M28" s="2">
        <f t="shared" ref="M28:Q28" si="6">M26-M27</f>
        <v>0</v>
      </c>
      <c r="N28" s="2">
        <f t="shared" si="6"/>
        <v>0</v>
      </c>
      <c r="O28" s="2">
        <f t="shared" si="6"/>
        <v>0</v>
      </c>
      <c r="P28" s="2">
        <f t="shared" si="6"/>
        <v>0</v>
      </c>
      <c r="Q28" s="2">
        <f t="shared" si="6"/>
        <v>0</v>
      </c>
    </row>
    <row r="29" spans="1:17">
      <c r="A29" s="1" t="s">
        <v>7</v>
      </c>
      <c r="B29" s="9"/>
      <c r="C29" s="1"/>
      <c r="D29" s="1">
        <v>0</v>
      </c>
      <c r="E29" s="5"/>
      <c r="F29" s="5"/>
      <c r="G29" s="5">
        <v>5500</v>
      </c>
      <c r="H29" s="5">
        <f t="shared" si="4"/>
        <v>5500</v>
      </c>
    </row>
    <row r="30" spans="1:17">
      <c r="A30" s="1" t="s">
        <v>0</v>
      </c>
      <c r="B30" s="9"/>
      <c r="C30" s="1"/>
      <c r="D30" s="1"/>
      <c r="E30" s="5"/>
      <c r="F30" s="5"/>
      <c r="G30" s="5"/>
      <c r="H30" s="5">
        <f t="shared" si="4"/>
        <v>0</v>
      </c>
    </row>
    <row r="31" spans="1:17">
      <c r="A31" s="1" t="s">
        <v>8</v>
      </c>
      <c r="B31" s="9"/>
      <c r="C31" s="1"/>
      <c r="D31" s="1"/>
      <c r="E31" s="5"/>
      <c r="F31" s="5"/>
      <c r="G31" s="5"/>
      <c r="H31" s="5">
        <f t="shared" si="4"/>
        <v>0</v>
      </c>
    </row>
    <row r="32" spans="1:17">
      <c r="A32" s="1" t="s">
        <v>9</v>
      </c>
      <c r="B32" s="9"/>
      <c r="C32" s="1"/>
      <c r="D32" s="1"/>
      <c r="E32" s="5"/>
      <c r="F32" s="5"/>
      <c r="G32" s="5"/>
      <c r="H32" s="5">
        <f t="shared" si="4"/>
        <v>0</v>
      </c>
    </row>
    <row r="33" spans="1:8">
      <c r="A33" s="1" t="s">
        <v>10</v>
      </c>
      <c r="B33" s="9"/>
      <c r="C33" s="1"/>
      <c r="D33" s="1"/>
      <c r="E33" s="5"/>
      <c r="F33" s="5"/>
      <c r="G33" s="5"/>
      <c r="H33" s="5">
        <f t="shared" si="4"/>
        <v>0</v>
      </c>
    </row>
    <row r="34" spans="1:8">
      <c r="A34" s="1" t="s">
        <v>11</v>
      </c>
      <c r="B34" s="9"/>
      <c r="C34" s="1"/>
      <c r="D34" s="1"/>
      <c r="E34" s="5"/>
      <c r="F34" s="5"/>
      <c r="G34" s="5"/>
      <c r="H34" s="5">
        <f t="shared" si="4"/>
        <v>0</v>
      </c>
    </row>
    <row r="35" spans="1:8">
      <c r="A35" s="8" t="s">
        <v>22</v>
      </c>
      <c r="B35" s="8">
        <f t="shared" ref="B35:G35" si="7">SUM(B20:B34)</f>
        <v>0</v>
      </c>
      <c r="C35" s="8">
        <f t="shared" si="7"/>
        <v>0</v>
      </c>
      <c r="D35" s="8">
        <f t="shared" si="7"/>
        <v>0</v>
      </c>
      <c r="E35" s="8">
        <f t="shared" si="7"/>
        <v>0</v>
      </c>
      <c r="F35" s="8">
        <f t="shared" si="7"/>
        <v>4000</v>
      </c>
      <c r="G35" s="8">
        <f t="shared" si="7"/>
        <v>101826</v>
      </c>
      <c r="H35" s="8">
        <f>C35+D35+E35+F35+G35</f>
        <v>105826</v>
      </c>
    </row>
    <row r="36" spans="1:8">
      <c r="A36" s="1" t="s">
        <v>1</v>
      </c>
      <c r="B36" s="9">
        <f t="shared" ref="B36:H51" si="8">B4+B20</f>
        <v>11</v>
      </c>
      <c r="C36" s="1">
        <f t="shared" si="8"/>
        <v>63583</v>
      </c>
      <c r="D36" s="1">
        <f t="shared" si="8"/>
        <v>12000</v>
      </c>
      <c r="E36" s="1">
        <f t="shared" si="8"/>
        <v>0</v>
      </c>
      <c r="F36" s="1">
        <f t="shared" si="8"/>
        <v>6466</v>
      </c>
      <c r="G36" s="1">
        <f t="shared" si="8"/>
        <v>0</v>
      </c>
      <c r="H36" s="1">
        <f t="shared" si="8"/>
        <v>82049</v>
      </c>
    </row>
    <row r="37" spans="1:8">
      <c r="A37" s="1" t="s">
        <v>2</v>
      </c>
      <c r="B37" s="9">
        <f t="shared" si="8"/>
        <v>11</v>
      </c>
      <c r="C37" s="1">
        <f t="shared" si="8"/>
        <v>45014</v>
      </c>
      <c r="D37" s="1">
        <f t="shared" si="8"/>
        <v>53500</v>
      </c>
      <c r="E37" s="1">
        <f t="shared" si="8"/>
        <v>8000</v>
      </c>
      <c r="F37" s="1">
        <f t="shared" si="8"/>
        <v>0</v>
      </c>
      <c r="G37" s="1">
        <f t="shared" si="8"/>
        <v>23500</v>
      </c>
      <c r="H37" s="1">
        <f t="shared" si="8"/>
        <v>130014</v>
      </c>
    </row>
    <row r="38" spans="1:8">
      <c r="A38" s="1" t="s">
        <v>3</v>
      </c>
      <c r="B38" s="9">
        <f t="shared" si="8"/>
        <v>0</v>
      </c>
      <c r="C38" s="1">
        <f t="shared" si="8"/>
        <v>37393</v>
      </c>
      <c r="D38" s="1">
        <f t="shared" si="8"/>
        <v>0</v>
      </c>
      <c r="E38" s="1">
        <f t="shared" si="8"/>
        <v>0</v>
      </c>
      <c r="F38" s="1">
        <f t="shared" si="8"/>
        <v>0</v>
      </c>
      <c r="G38" s="1">
        <f t="shared" si="8"/>
        <v>0</v>
      </c>
      <c r="H38" s="1">
        <f t="shared" si="8"/>
        <v>37393</v>
      </c>
    </row>
    <row r="39" spans="1:8">
      <c r="A39" s="1" t="s">
        <v>4</v>
      </c>
      <c r="B39" s="9">
        <f t="shared" si="8"/>
        <v>6</v>
      </c>
      <c r="C39" s="1">
        <f t="shared" si="8"/>
        <v>31223</v>
      </c>
      <c r="D39" s="1">
        <f t="shared" si="8"/>
        <v>9532</v>
      </c>
      <c r="E39" s="1">
        <f t="shared" si="8"/>
        <v>0</v>
      </c>
      <c r="F39" s="1">
        <f t="shared" si="8"/>
        <v>0</v>
      </c>
      <c r="G39" s="1">
        <f t="shared" si="8"/>
        <v>0</v>
      </c>
      <c r="H39" s="1">
        <f t="shared" si="8"/>
        <v>40755</v>
      </c>
    </row>
    <row r="40" spans="1:8">
      <c r="A40" s="1" t="s">
        <v>23</v>
      </c>
      <c r="B40" s="9">
        <f t="shared" si="8"/>
        <v>2</v>
      </c>
      <c r="C40" s="1">
        <f t="shared" si="8"/>
        <v>14567</v>
      </c>
      <c r="D40" s="1">
        <f t="shared" si="8"/>
        <v>66300</v>
      </c>
      <c r="E40" s="1">
        <f t="shared" si="8"/>
        <v>6500</v>
      </c>
      <c r="F40" s="1">
        <f t="shared" si="8"/>
        <v>0</v>
      </c>
      <c r="G40" s="1">
        <f t="shared" si="8"/>
        <v>556610</v>
      </c>
      <c r="H40" s="1">
        <f t="shared" si="8"/>
        <v>643977</v>
      </c>
    </row>
    <row r="41" spans="1:8">
      <c r="A41" s="1" t="s">
        <v>12</v>
      </c>
      <c r="B41" s="9">
        <f t="shared" si="8"/>
        <v>10</v>
      </c>
      <c r="C41" s="1">
        <f t="shared" si="8"/>
        <v>38919</v>
      </c>
      <c r="D41" s="1">
        <f t="shared" si="8"/>
        <v>0</v>
      </c>
      <c r="E41" s="1">
        <f t="shared" si="8"/>
        <v>0</v>
      </c>
      <c r="F41" s="1">
        <f t="shared" si="8"/>
        <v>0</v>
      </c>
      <c r="G41" s="1">
        <f t="shared" si="8"/>
        <v>0</v>
      </c>
      <c r="H41" s="1">
        <f t="shared" si="8"/>
        <v>38919</v>
      </c>
    </row>
    <row r="42" spans="1:8">
      <c r="A42" s="1" t="s">
        <v>13</v>
      </c>
      <c r="B42" s="9">
        <f t="shared" si="8"/>
        <v>2</v>
      </c>
      <c r="C42" s="1">
        <f t="shared" si="8"/>
        <v>12061</v>
      </c>
      <c r="D42" s="1">
        <f t="shared" si="8"/>
        <v>0</v>
      </c>
      <c r="E42" s="1">
        <f t="shared" si="8"/>
        <v>0</v>
      </c>
      <c r="F42" s="1">
        <f t="shared" si="8"/>
        <v>0</v>
      </c>
      <c r="G42" s="1">
        <f t="shared" si="8"/>
        <v>0</v>
      </c>
      <c r="H42" s="1">
        <f t="shared" si="8"/>
        <v>12061</v>
      </c>
    </row>
    <row r="43" spans="1:8">
      <c r="A43" s="1" t="s">
        <v>5</v>
      </c>
      <c r="B43" s="9">
        <f t="shared" si="8"/>
        <v>5</v>
      </c>
      <c r="C43" s="1">
        <f t="shared" si="8"/>
        <v>27860</v>
      </c>
      <c r="D43" s="1">
        <f t="shared" si="8"/>
        <v>1500</v>
      </c>
      <c r="E43" s="1">
        <f t="shared" si="8"/>
        <v>0</v>
      </c>
      <c r="F43" s="1">
        <f t="shared" si="8"/>
        <v>0</v>
      </c>
      <c r="G43" s="1">
        <f t="shared" si="8"/>
        <v>30000</v>
      </c>
      <c r="H43" s="1">
        <f t="shared" si="8"/>
        <v>59360</v>
      </c>
    </row>
    <row r="44" spans="1:8">
      <c r="A44" s="1" t="s">
        <v>6</v>
      </c>
      <c r="B44" s="9">
        <f t="shared" si="8"/>
        <v>2</v>
      </c>
      <c r="C44" s="1">
        <f t="shared" si="8"/>
        <v>14133</v>
      </c>
      <c r="D44" s="1">
        <f t="shared" si="8"/>
        <v>0</v>
      </c>
      <c r="E44" s="1">
        <f t="shared" si="8"/>
        <v>0</v>
      </c>
      <c r="F44" s="1">
        <f t="shared" si="8"/>
        <v>0</v>
      </c>
      <c r="G44" s="1">
        <f t="shared" si="8"/>
        <v>0</v>
      </c>
      <c r="H44" s="1">
        <f t="shared" si="8"/>
        <v>14133</v>
      </c>
    </row>
    <row r="45" spans="1:8">
      <c r="A45" s="1" t="s">
        <v>7</v>
      </c>
      <c r="B45" s="9">
        <f t="shared" si="8"/>
        <v>17</v>
      </c>
      <c r="C45" s="1">
        <f t="shared" si="8"/>
        <v>104273</v>
      </c>
      <c r="D45" s="1">
        <f t="shared" si="8"/>
        <v>22500</v>
      </c>
      <c r="E45" s="1">
        <f t="shared" si="8"/>
        <v>2800</v>
      </c>
      <c r="F45" s="1">
        <f t="shared" si="8"/>
        <v>0</v>
      </c>
      <c r="G45" s="1">
        <f t="shared" si="8"/>
        <v>12317</v>
      </c>
      <c r="H45" s="1">
        <f t="shared" si="8"/>
        <v>141890</v>
      </c>
    </row>
    <row r="46" spans="1:8">
      <c r="A46" s="1" t="s">
        <v>0</v>
      </c>
      <c r="B46" s="9">
        <f t="shared" si="8"/>
        <v>2</v>
      </c>
      <c r="C46" s="1">
        <f t="shared" si="8"/>
        <v>10262</v>
      </c>
      <c r="D46" s="1">
        <f t="shared" si="8"/>
        <v>0</v>
      </c>
      <c r="E46" s="1">
        <f t="shared" si="8"/>
        <v>0</v>
      </c>
      <c r="F46" s="1">
        <f t="shared" si="8"/>
        <v>0</v>
      </c>
      <c r="G46" s="1">
        <f t="shared" si="8"/>
        <v>0</v>
      </c>
      <c r="H46" s="1">
        <f t="shared" si="8"/>
        <v>10262</v>
      </c>
    </row>
    <row r="47" spans="1:8">
      <c r="A47" s="1" t="s">
        <v>8</v>
      </c>
      <c r="B47" s="9">
        <f t="shared" si="8"/>
        <v>4</v>
      </c>
      <c r="C47" s="1">
        <f t="shared" si="8"/>
        <v>20780</v>
      </c>
      <c r="D47" s="1">
        <f t="shared" si="8"/>
        <v>1500</v>
      </c>
      <c r="E47" s="1">
        <f t="shared" si="8"/>
        <v>0</v>
      </c>
      <c r="F47" s="1">
        <f t="shared" si="8"/>
        <v>0</v>
      </c>
      <c r="G47" s="1">
        <f t="shared" si="8"/>
        <v>39000</v>
      </c>
      <c r="H47" s="1">
        <f t="shared" si="8"/>
        <v>61280</v>
      </c>
    </row>
    <row r="48" spans="1:8">
      <c r="A48" s="1" t="s">
        <v>9</v>
      </c>
      <c r="B48" s="9">
        <f t="shared" si="8"/>
        <v>3</v>
      </c>
      <c r="C48" s="1">
        <f t="shared" si="8"/>
        <v>20562</v>
      </c>
      <c r="D48" s="1">
        <f t="shared" si="8"/>
        <v>0</v>
      </c>
      <c r="E48" s="1">
        <f t="shared" si="8"/>
        <v>0</v>
      </c>
      <c r="F48" s="1">
        <f t="shared" si="8"/>
        <v>0</v>
      </c>
      <c r="G48" s="1">
        <f t="shared" si="8"/>
        <v>0</v>
      </c>
      <c r="H48" s="1">
        <f t="shared" si="8"/>
        <v>20562</v>
      </c>
    </row>
    <row r="49" spans="1:8">
      <c r="A49" s="1" t="s">
        <v>10</v>
      </c>
      <c r="B49" s="9">
        <f t="shared" si="8"/>
        <v>54</v>
      </c>
      <c r="C49" s="1">
        <f t="shared" si="8"/>
        <v>380833</v>
      </c>
      <c r="D49" s="1">
        <f t="shared" si="8"/>
        <v>24059</v>
      </c>
      <c r="E49" s="1">
        <f t="shared" si="8"/>
        <v>4000</v>
      </c>
      <c r="F49" s="1">
        <f t="shared" si="8"/>
        <v>0</v>
      </c>
      <c r="G49" s="1">
        <f t="shared" si="8"/>
        <v>24000</v>
      </c>
      <c r="H49" s="1">
        <f t="shared" si="8"/>
        <v>432892</v>
      </c>
    </row>
    <row r="50" spans="1:8">
      <c r="A50" s="1" t="s">
        <v>11</v>
      </c>
      <c r="B50" s="9">
        <f t="shared" si="8"/>
        <v>7</v>
      </c>
      <c r="C50" s="1">
        <f t="shared" si="8"/>
        <v>78152</v>
      </c>
      <c r="D50" s="1">
        <f t="shared" si="8"/>
        <v>8000</v>
      </c>
      <c r="E50" s="1">
        <f t="shared" si="8"/>
        <v>1700</v>
      </c>
      <c r="F50" s="1">
        <f t="shared" si="8"/>
        <v>0</v>
      </c>
      <c r="G50" s="1">
        <f t="shared" si="8"/>
        <v>0</v>
      </c>
      <c r="H50" s="1">
        <f t="shared" si="8"/>
        <v>87852</v>
      </c>
    </row>
    <row r="51" spans="1:8">
      <c r="A51" s="6" t="s">
        <v>50</v>
      </c>
      <c r="B51" s="6">
        <f t="shared" ref="B51" si="9">SUM(B36:B50)</f>
        <v>136</v>
      </c>
      <c r="C51" s="6">
        <f t="shared" si="8"/>
        <v>899615</v>
      </c>
      <c r="D51" s="6">
        <f t="shared" si="8"/>
        <v>198891</v>
      </c>
      <c r="E51" s="6">
        <f t="shared" si="8"/>
        <v>23000</v>
      </c>
      <c r="F51" s="6">
        <f t="shared" si="8"/>
        <v>6466</v>
      </c>
      <c r="G51" s="6">
        <f t="shared" si="8"/>
        <v>685427</v>
      </c>
      <c r="H51" s="6">
        <f t="shared" si="8"/>
        <v>1813399</v>
      </c>
    </row>
  </sheetData>
  <mergeCells count="1">
    <mergeCell ref="C2:H2"/>
  </mergeCells>
  <pageMargins left="0.75" right="0.75" top="1" bottom="1" header="0.5" footer="0.5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2:Q51"/>
  <sheetViews>
    <sheetView zoomScale="86" zoomScaleNormal="86" workbookViewId="0">
      <pane ySplit="3" topLeftCell="A26" activePane="bottomLeft" state="frozen"/>
      <selection pane="bottomLeft" activeCell="B4" sqref="B4:H51"/>
    </sheetView>
  </sheetViews>
  <sheetFormatPr defaultRowHeight="12.75"/>
  <cols>
    <col min="1" max="1" width="27.85546875" style="13" customWidth="1"/>
    <col min="2" max="2" width="6.42578125" style="13" customWidth="1"/>
    <col min="3" max="3" width="9.7109375" style="13" customWidth="1"/>
    <col min="4" max="4" width="13.85546875" style="13" customWidth="1"/>
    <col min="5" max="5" width="11.28515625" style="13" customWidth="1"/>
    <col min="6" max="6" width="12.140625" style="13" customWidth="1"/>
    <col min="7" max="7" width="9.85546875" style="13" customWidth="1"/>
    <col min="8" max="8" width="10.5703125" style="13" bestFit="1" customWidth="1"/>
    <col min="9" max="10" width="9.140625" style="13"/>
    <col min="11" max="11" width="14.5703125" style="13" customWidth="1"/>
    <col min="12" max="12" width="15" style="13" bestFit="1" customWidth="1"/>
    <col min="13" max="13" width="12.140625" style="13" customWidth="1"/>
    <col min="14" max="14" width="9.5703125" style="13" bestFit="1" customWidth="1"/>
    <col min="15" max="15" width="9.140625" style="13"/>
    <col min="16" max="16" width="10.140625" style="13" bestFit="1" customWidth="1"/>
    <col min="17" max="17" width="11.85546875" style="13" bestFit="1" customWidth="1"/>
    <col min="18" max="16384" width="9.140625" style="13"/>
  </cols>
  <sheetData>
    <row r="2" spans="1:14">
      <c r="A2" s="3"/>
      <c r="B2" s="3"/>
      <c r="C2" s="29" t="s">
        <v>25</v>
      </c>
      <c r="D2" s="29"/>
      <c r="E2" s="29"/>
      <c r="F2" s="29"/>
      <c r="G2" s="29"/>
      <c r="H2" s="29"/>
    </row>
    <row r="3" spans="1:14" ht="63.75" customHeight="1">
      <c r="A3" s="3" t="s">
        <v>14</v>
      </c>
      <c r="B3" s="6" t="s">
        <v>24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6" t="s">
        <v>15</v>
      </c>
      <c r="M3" s="13" t="s">
        <v>33</v>
      </c>
    </row>
    <row r="4" spans="1:14">
      <c r="A4" s="1" t="s">
        <v>1</v>
      </c>
      <c r="B4" s="9">
        <v>11</v>
      </c>
      <c r="C4" s="1">
        <v>63583</v>
      </c>
      <c r="D4" s="1">
        <v>14000</v>
      </c>
      <c r="E4" s="5"/>
      <c r="F4" s="5">
        <v>2466</v>
      </c>
      <c r="G4" s="1"/>
      <c r="H4" s="1">
        <f t="shared" ref="H4:H6" si="0">C4+D4+E4+F4+G4</f>
        <v>80049</v>
      </c>
      <c r="K4" s="13">
        <f>SUM(H20:H34)</f>
        <v>105826</v>
      </c>
      <c r="L4" s="13" t="s">
        <v>30</v>
      </c>
      <c r="M4" s="13">
        <v>105826</v>
      </c>
      <c r="N4" s="13">
        <f>K4-M4</f>
        <v>0</v>
      </c>
    </row>
    <row r="5" spans="1:14">
      <c r="A5" s="1" t="s">
        <v>2</v>
      </c>
      <c r="B5" s="9">
        <v>11</v>
      </c>
      <c r="C5" s="1">
        <v>45014</v>
      </c>
      <c r="D5" s="1">
        <v>54500</v>
      </c>
      <c r="E5" s="5">
        <v>8000</v>
      </c>
      <c r="F5" s="5"/>
      <c r="G5" s="1">
        <v>2000</v>
      </c>
      <c r="H5" s="1">
        <f t="shared" si="0"/>
        <v>109514</v>
      </c>
      <c r="K5" s="13">
        <f>H4+H5+H6+H7+H8+H9+H10+H11+H12+H14+H15</f>
        <v>862158</v>
      </c>
      <c r="L5" s="13" t="s">
        <v>26</v>
      </c>
      <c r="M5" s="13">
        <v>862159</v>
      </c>
      <c r="N5" s="13">
        <f t="shared" ref="N5:N7" si="1">K5-M5</f>
        <v>-1</v>
      </c>
    </row>
    <row r="6" spans="1:14">
      <c r="A6" s="1" t="s">
        <v>3</v>
      </c>
      <c r="B6" s="9"/>
      <c r="C6" s="1">
        <v>41296</v>
      </c>
      <c r="D6" s="1"/>
      <c r="E6" s="5"/>
      <c r="F6" s="5"/>
      <c r="G6" s="1"/>
      <c r="H6" s="1">
        <f t="shared" si="0"/>
        <v>41296</v>
      </c>
      <c r="K6" s="13">
        <f>H13</f>
        <v>136390</v>
      </c>
      <c r="L6" s="13" t="s">
        <v>27</v>
      </c>
      <c r="M6" s="13">
        <v>136390</v>
      </c>
      <c r="N6" s="13">
        <f t="shared" si="1"/>
        <v>0</v>
      </c>
    </row>
    <row r="7" spans="1:14">
      <c r="A7" s="1" t="s">
        <v>4</v>
      </c>
      <c r="B7" s="9">
        <v>6</v>
      </c>
      <c r="C7" s="1">
        <v>31223</v>
      </c>
      <c r="D7" s="1">
        <v>9532</v>
      </c>
      <c r="E7" s="5"/>
      <c r="F7" s="5"/>
      <c r="G7" s="1"/>
      <c r="H7" s="1">
        <f>SUM(C7:G7)</f>
        <v>40755</v>
      </c>
      <c r="K7" s="13">
        <f>H16+H17+H18</f>
        <v>517306</v>
      </c>
      <c r="L7" s="13" t="s">
        <v>28</v>
      </c>
      <c r="M7" s="13">
        <v>517306</v>
      </c>
      <c r="N7" s="13">
        <f t="shared" si="1"/>
        <v>0</v>
      </c>
    </row>
    <row r="8" spans="1:14">
      <c r="A8" s="1" t="s">
        <v>23</v>
      </c>
      <c r="B8" s="9">
        <v>2</v>
      </c>
      <c r="C8" s="1">
        <v>14567</v>
      </c>
      <c r="D8" s="1">
        <v>67300</v>
      </c>
      <c r="E8" s="5">
        <v>6500</v>
      </c>
      <c r="F8" s="5"/>
      <c r="G8" s="1">
        <v>355162</v>
      </c>
      <c r="H8" s="1">
        <f t="shared" ref="H8:H18" si="2">SUM(C8:G8)</f>
        <v>443529</v>
      </c>
      <c r="K8" s="13">
        <f>SUM(K4:K7)</f>
        <v>1621680</v>
      </c>
      <c r="L8" s="13" t="s">
        <v>29</v>
      </c>
      <c r="M8" s="13">
        <f>SUM(M4:M7)</f>
        <v>1621681</v>
      </c>
      <c r="N8" s="13">
        <f>SUM(N4:N7)</f>
        <v>-1</v>
      </c>
    </row>
    <row r="9" spans="1:14">
      <c r="A9" s="1" t="s">
        <v>12</v>
      </c>
      <c r="B9" s="9">
        <v>10</v>
      </c>
      <c r="C9" s="1">
        <v>38919</v>
      </c>
      <c r="D9" s="1"/>
      <c r="E9" s="5"/>
      <c r="F9" s="5"/>
      <c r="G9" s="1"/>
      <c r="H9" s="1">
        <f t="shared" si="2"/>
        <v>38919</v>
      </c>
    </row>
    <row r="10" spans="1:14">
      <c r="A10" s="1" t="s">
        <v>13</v>
      </c>
      <c r="B10" s="9">
        <v>2</v>
      </c>
      <c r="C10" s="1">
        <v>12061</v>
      </c>
      <c r="D10" s="1"/>
      <c r="E10" s="5"/>
      <c r="F10" s="5"/>
      <c r="G10" s="1"/>
      <c r="H10" s="1">
        <f t="shared" si="2"/>
        <v>12061</v>
      </c>
      <c r="K10" s="13">
        <f>K8-K4</f>
        <v>1515854</v>
      </c>
    </row>
    <row r="11" spans="1:14">
      <c r="A11" s="1" t="s">
        <v>5</v>
      </c>
      <c r="B11" s="9">
        <v>5</v>
      </c>
      <c r="C11" s="1">
        <v>27860</v>
      </c>
      <c r="D11" s="1">
        <v>1500</v>
      </c>
      <c r="E11" s="5"/>
      <c r="F11" s="5"/>
      <c r="G11" s="1">
        <v>20000</v>
      </c>
      <c r="H11" s="1">
        <f t="shared" si="2"/>
        <v>49360</v>
      </c>
    </row>
    <row r="12" spans="1:14">
      <c r="A12" s="1" t="s">
        <v>6</v>
      </c>
      <c r="B12" s="9">
        <v>2</v>
      </c>
      <c r="C12" s="1">
        <v>14133</v>
      </c>
      <c r="D12" s="1"/>
      <c r="E12" s="5"/>
      <c r="F12" s="5"/>
      <c r="G12" s="1"/>
      <c r="H12" s="1">
        <f t="shared" si="2"/>
        <v>14133</v>
      </c>
    </row>
    <row r="13" spans="1:14">
      <c r="A13" s="1" t="s">
        <v>7</v>
      </c>
      <c r="B13" s="9">
        <v>17</v>
      </c>
      <c r="C13" s="1">
        <v>104273</v>
      </c>
      <c r="D13" s="1">
        <v>22500</v>
      </c>
      <c r="E13" s="5">
        <v>2800</v>
      </c>
      <c r="F13" s="5"/>
      <c r="G13" s="1">
        <v>6817</v>
      </c>
      <c r="H13" s="1">
        <f t="shared" si="2"/>
        <v>136390</v>
      </c>
      <c r="K13" s="14" t="s">
        <v>51</v>
      </c>
      <c r="L13" s="14" t="s">
        <v>39</v>
      </c>
    </row>
    <row r="14" spans="1:14">
      <c r="A14" s="1" t="s">
        <v>0</v>
      </c>
      <c r="B14" s="9">
        <v>2</v>
      </c>
      <c r="C14" s="1">
        <v>10262</v>
      </c>
      <c r="D14" s="1">
        <v>0</v>
      </c>
      <c r="E14" s="5"/>
      <c r="F14" s="5"/>
      <c r="G14" s="1"/>
      <c r="H14" s="1">
        <f t="shared" si="2"/>
        <v>10262</v>
      </c>
      <c r="K14" s="14" t="s">
        <v>40</v>
      </c>
      <c r="L14" s="15">
        <v>862159</v>
      </c>
    </row>
    <row r="15" spans="1:14">
      <c r="A15" s="1" t="s">
        <v>8</v>
      </c>
      <c r="B15" s="9">
        <v>4</v>
      </c>
      <c r="C15" s="1">
        <v>20780</v>
      </c>
      <c r="D15" s="1">
        <v>1500</v>
      </c>
      <c r="E15" s="5"/>
      <c r="F15" s="5"/>
      <c r="G15" s="1"/>
      <c r="H15" s="1">
        <f t="shared" si="2"/>
        <v>22280</v>
      </c>
      <c r="K15" s="14" t="s">
        <v>41</v>
      </c>
      <c r="L15" s="15">
        <v>517306</v>
      </c>
    </row>
    <row r="16" spans="1:14">
      <c r="A16" s="1" t="s">
        <v>9</v>
      </c>
      <c r="B16" s="9">
        <v>3</v>
      </c>
      <c r="C16" s="1">
        <v>20562</v>
      </c>
      <c r="D16" s="1"/>
      <c r="E16" s="5"/>
      <c r="F16" s="5"/>
      <c r="G16" s="1"/>
      <c r="H16" s="1">
        <f t="shared" si="2"/>
        <v>20562</v>
      </c>
      <c r="K16" s="14" t="s">
        <v>42</v>
      </c>
      <c r="L16" s="15">
        <v>136390</v>
      </c>
    </row>
    <row r="17" spans="1:17">
      <c r="A17" s="1" t="s">
        <v>10</v>
      </c>
      <c r="B17" s="9">
        <v>54</v>
      </c>
      <c r="C17" s="1">
        <v>380833</v>
      </c>
      <c r="D17" s="1">
        <v>24059</v>
      </c>
      <c r="E17" s="5">
        <v>4000</v>
      </c>
      <c r="F17" s="5"/>
      <c r="G17" s="1">
        <v>0</v>
      </c>
      <c r="H17" s="1">
        <f t="shared" si="2"/>
        <v>408892</v>
      </c>
      <c r="K17" s="14" t="s">
        <v>43</v>
      </c>
      <c r="L17" s="15">
        <v>105826</v>
      </c>
    </row>
    <row r="18" spans="1:17">
      <c r="A18" s="1" t="s">
        <v>11</v>
      </c>
      <c r="B18" s="9">
        <v>7</v>
      </c>
      <c r="C18" s="1">
        <v>78152</v>
      </c>
      <c r="D18" s="1">
        <v>8000</v>
      </c>
      <c r="E18" s="5">
        <v>1700</v>
      </c>
      <c r="F18" s="5"/>
      <c r="G18" s="1">
        <v>0</v>
      </c>
      <c r="H18" s="1">
        <f t="shared" si="2"/>
        <v>87852</v>
      </c>
      <c r="K18" s="14"/>
      <c r="L18" s="15">
        <f>SUM(L14:L17)</f>
        <v>1621681</v>
      </c>
    </row>
    <row r="19" spans="1:17">
      <c r="A19" s="7" t="s">
        <v>21</v>
      </c>
      <c r="B19" s="10">
        <f>SUM(B4:B18)</f>
        <v>136</v>
      </c>
      <c r="C19" s="8">
        <f>SUM(C4:C18)</f>
        <v>903518</v>
      </c>
      <c r="D19" s="8">
        <f>SUM(D4:D18)</f>
        <v>202891</v>
      </c>
      <c r="E19" s="8">
        <f t="shared" ref="E19:H19" si="3">SUM(E4:E18)</f>
        <v>23000</v>
      </c>
      <c r="F19" s="8">
        <f t="shared" si="3"/>
        <v>2466</v>
      </c>
      <c r="G19" s="8">
        <f t="shared" si="3"/>
        <v>383979</v>
      </c>
      <c r="H19" s="8">
        <f t="shared" si="3"/>
        <v>1515854</v>
      </c>
    </row>
    <row r="20" spans="1:17" ht="13.5" thickBot="1">
      <c r="A20" s="1" t="s">
        <v>1</v>
      </c>
      <c r="B20" s="9"/>
      <c r="C20" s="1"/>
      <c r="D20" s="1"/>
      <c r="E20" s="1"/>
      <c r="F20" s="1">
        <v>0</v>
      </c>
      <c r="G20" s="1"/>
      <c r="H20" s="1">
        <f>SUM(C20:G20)</f>
        <v>0</v>
      </c>
    </row>
    <row r="21" spans="1:17" ht="15" customHeight="1" thickBot="1">
      <c r="A21" s="1" t="s">
        <v>2</v>
      </c>
      <c r="B21" s="9"/>
      <c r="C21" s="1"/>
      <c r="D21" s="1">
        <v>0</v>
      </c>
      <c r="E21" s="1"/>
      <c r="F21" s="1"/>
      <c r="G21" s="1">
        <v>2500</v>
      </c>
      <c r="H21" s="1">
        <f t="shared" ref="H21:H34" si="4">SUM(C21:G21)</f>
        <v>2500</v>
      </c>
      <c r="K21" s="16" t="s">
        <v>58</v>
      </c>
      <c r="L21" s="17" t="s">
        <v>45</v>
      </c>
      <c r="M21" s="18" t="s">
        <v>46</v>
      </c>
      <c r="N21" s="18" t="s">
        <v>47</v>
      </c>
      <c r="O21" s="18" t="s">
        <v>48</v>
      </c>
      <c r="P21" s="18" t="s">
        <v>49</v>
      </c>
      <c r="Q21" s="16" t="s">
        <v>50</v>
      </c>
    </row>
    <row r="22" spans="1:17" ht="13.5" thickBot="1">
      <c r="A22" s="1" t="s">
        <v>3</v>
      </c>
      <c r="B22" s="9"/>
      <c r="C22" s="1"/>
      <c r="D22" s="1"/>
      <c r="E22" s="1"/>
      <c r="F22" s="1"/>
      <c r="G22" s="1"/>
      <c r="H22" s="1">
        <f t="shared" si="4"/>
        <v>0</v>
      </c>
      <c r="K22" s="20">
        <v>136</v>
      </c>
      <c r="L22" s="21">
        <v>903518</v>
      </c>
      <c r="M22" s="21">
        <v>202891</v>
      </c>
      <c r="N22" s="21">
        <v>23000</v>
      </c>
      <c r="O22" s="21">
        <v>2466</v>
      </c>
      <c r="P22" s="22">
        <v>489805</v>
      </c>
      <c r="Q22" s="19">
        <f>SUM(L22:P22)</f>
        <v>1621680</v>
      </c>
    </row>
    <row r="23" spans="1:17">
      <c r="A23" s="1" t="s">
        <v>4</v>
      </c>
      <c r="B23" s="9"/>
      <c r="C23" s="1"/>
      <c r="D23" s="1"/>
      <c r="E23" s="1"/>
      <c r="F23" s="1"/>
      <c r="G23" s="1"/>
      <c r="H23" s="1">
        <f t="shared" si="4"/>
        <v>0</v>
      </c>
      <c r="L23" s="13">
        <f>C19+C35</f>
        <v>903518</v>
      </c>
      <c r="M23" s="13">
        <f t="shared" ref="M23:Q23" si="5">D19+D35</f>
        <v>202891</v>
      </c>
      <c r="N23" s="13">
        <f t="shared" si="5"/>
        <v>23000</v>
      </c>
      <c r="O23" s="13">
        <f t="shared" si="5"/>
        <v>2466</v>
      </c>
      <c r="P23" s="13">
        <f t="shared" si="5"/>
        <v>489805</v>
      </c>
      <c r="Q23" s="13">
        <f t="shared" si="5"/>
        <v>1621680</v>
      </c>
    </row>
    <row r="24" spans="1:17">
      <c r="A24" s="1" t="s">
        <v>23</v>
      </c>
      <c r="B24" s="9"/>
      <c r="C24" s="1"/>
      <c r="D24" s="1"/>
      <c r="E24" s="1"/>
      <c r="F24" s="1"/>
      <c r="G24" s="1">
        <v>97826</v>
      </c>
      <c r="H24" s="1">
        <f t="shared" si="4"/>
        <v>97826</v>
      </c>
      <c r="L24" s="13">
        <f>L22-L23</f>
        <v>0</v>
      </c>
      <c r="M24" s="13">
        <f t="shared" ref="M24:Q24" si="6">M22-M23</f>
        <v>0</v>
      </c>
      <c r="N24" s="13">
        <f t="shared" si="6"/>
        <v>0</v>
      </c>
      <c r="O24" s="13">
        <f t="shared" si="6"/>
        <v>0</v>
      </c>
      <c r="P24" s="13">
        <f t="shared" si="6"/>
        <v>0</v>
      </c>
      <c r="Q24" s="13">
        <f t="shared" si="6"/>
        <v>0</v>
      </c>
    </row>
    <row r="25" spans="1:17">
      <c r="A25" s="1" t="s">
        <v>12</v>
      </c>
      <c r="B25" s="9"/>
      <c r="C25" s="1"/>
      <c r="D25" s="1"/>
      <c r="E25" s="1"/>
      <c r="F25" s="1"/>
      <c r="G25" s="1"/>
      <c r="H25" s="1">
        <f t="shared" si="4"/>
        <v>0</v>
      </c>
    </row>
    <row r="26" spans="1:17">
      <c r="A26" s="1" t="s">
        <v>13</v>
      </c>
      <c r="B26" s="9"/>
      <c r="C26" s="1"/>
      <c r="D26" s="1"/>
      <c r="E26" s="1"/>
      <c r="F26" s="1"/>
      <c r="G26" s="1"/>
      <c r="H26" s="1">
        <f t="shared" si="4"/>
        <v>0</v>
      </c>
    </row>
    <row r="27" spans="1:17">
      <c r="A27" s="1" t="s">
        <v>5</v>
      </c>
      <c r="B27" s="9"/>
      <c r="C27" s="1"/>
      <c r="D27" s="1"/>
      <c r="E27" s="1"/>
      <c r="F27" s="1"/>
      <c r="G27" s="1"/>
      <c r="H27" s="1">
        <f t="shared" si="4"/>
        <v>0</v>
      </c>
    </row>
    <row r="28" spans="1:17">
      <c r="A28" s="1" t="s">
        <v>6</v>
      </c>
      <c r="B28" s="9"/>
      <c r="C28" s="1"/>
      <c r="D28" s="1"/>
      <c r="E28" s="1"/>
      <c r="F28" s="1"/>
      <c r="G28" s="1"/>
      <c r="H28" s="1">
        <f t="shared" si="4"/>
        <v>0</v>
      </c>
    </row>
    <row r="29" spans="1:17">
      <c r="A29" s="1" t="s">
        <v>7</v>
      </c>
      <c r="B29" s="9"/>
      <c r="C29" s="1"/>
      <c r="D29" s="1">
        <v>0</v>
      </c>
      <c r="E29" s="1"/>
      <c r="F29" s="1"/>
      <c r="G29" s="1">
        <v>5500</v>
      </c>
      <c r="H29" s="1">
        <f t="shared" si="4"/>
        <v>5500</v>
      </c>
    </row>
    <row r="30" spans="1:17">
      <c r="A30" s="1" t="s">
        <v>0</v>
      </c>
      <c r="B30" s="9"/>
      <c r="C30" s="1"/>
      <c r="D30" s="1"/>
      <c r="E30" s="1"/>
      <c r="F30" s="1"/>
      <c r="G30" s="1"/>
      <c r="H30" s="1">
        <f t="shared" si="4"/>
        <v>0</v>
      </c>
    </row>
    <row r="31" spans="1:17">
      <c r="A31" s="1" t="s">
        <v>8</v>
      </c>
      <c r="B31" s="9"/>
      <c r="C31" s="1"/>
      <c r="D31" s="1"/>
      <c r="E31" s="1"/>
      <c r="F31" s="1"/>
      <c r="G31" s="1"/>
      <c r="H31" s="1">
        <f t="shared" si="4"/>
        <v>0</v>
      </c>
      <c r="L31" s="13">
        <f>H35-M4</f>
        <v>0</v>
      </c>
    </row>
    <row r="32" spans="1:17">
      <c r="A32" s="1" t="s">
        <v>9</v>
      </c>
      <c r="B32" s="9"/>
      <c r="C32" s="1"/>
      <c r="D32" s="1"/>
      <c r="E32" s="1"/>
      <c r="F32" s="1"/>
      <c r="G32" s="1"/>
      <c r="H32" s="1">
        <f t="shared" si="4"/>
        <v>0</v>
      </c>
    </row>
    <row r="33" spans="1:8">
      <c r="A33" s="1" t="s">
        <v>10</v>
      </c>
      <c r="B33" s="9"/>
      <c r="C33" s="1"/>
      <c r="D33" s="1"/>
      <c r="E33" s="1"/>
      <c r="F33" s="1"/>
      <c r="G33" s="1"/>
      <c r="H33" s="1">
        <f t="shared" si="4"/>
        <v>0</v>
      </c>
    </row>
    <row r="34" spans="1:8">
      <c r="A34" s="1" t="s">
        <v>11</v>
      </c>
      <c r="B34" s="9"/>
      <c r="C34" s="1"/>
      <c r="D34" s="1"/>
      <c r="E34" s="1"/>
      <c r="F34" s="1"/>
      <c r="G34" s="1"/>
      <c r="H34" s="1">
        <f t="shared" si="4"/>
        <v>0</v>
      </c>
    </row>
    <row r="35" spans="1:8">
      <c r="A35" s="8" t="s">
        <v>22</v>
      </c>
      <c r="B35" s="8">
        <f t="shared" ref="B35:G35" si="7">SUM(B20:B34)</f>
        <v>0</v>
      </c>
      <c r="C35" s="8">
        <f t="shared" si="7"/>
        <v>0</v>
      </c>
      <c r="D35" s="8">
        <f t="shared" si="7"/>
        <v>0</v>
      </c>
      <c r="E35" s="8">
        <f t="shared" si="7"/>
        <v>0</v>
      </c>
      <c r="F35" s="8">
        <f t="shared" si="7"/>
        <v>0</v>
      </c>
      <c r="G35" s="8">
        <f t="shared" si="7"/>
        <v>105826</v>
      </c>
      <c r="H35" s="8">
        <f>C35+D35+E35+F35+G35</f>
        <v>105826</v>
      </c>
    </row>
    <row r="36" spans="1:8">
      <c r="A36" s="1" t="s">
        <v>1</v>
      </c>
      <c r="B36" s="9">
        <f t="shared" ref="B36:G51" si="8">B4+B20</f>
        <v>11</v>
      </c>
      <c r="C36" s="1">
        <f t="shared" si="8"/>
        <v>63583</v>
      </c>
      <c r="D36" s="1">
        <f t="shared" si="8"/>
        <v>14000</v>
      </c>
      <c r="E36" s="1">
        <f t="shared" si="8"/>
        <v>0</v>
      </c>
      <c r="F36" s="1">
        <f t="shared" si="8"/>
        <v>2466</v>
      </c>
      <c r="G36" s="1">
        <f t="shared" si="8"/>
        <v>0</v>
      </c>
      <c r="H36" s="1">
        <f>SUM(C36:G36)</f>
        <v>80049</v>
      </c>
    </row>
    <row r="37" spans="1:8">
      <c r="A37" s="1" t="s">
        <v>2</v>
      </c>
      <c r="B37" s="9">
        <f t="shared" si="8"/>
        <v>11</v>
      </c>
      <c r="C37" s="1">
        <f t="shared" si="8"/>
        <v>45014</v>
      </c>
      <c r="D37" s="1">
        <f t="shared" si="8"/>
        <v>54500</v>
      </c>
      <c r="E37" s="1">
        <f t="shared" si="8"/>
        <v>8000</v>
      </c>
      <c r="F37" s="1">
        <f t="shared" si="8"/>
        <v>0</v>
      </c>
      <c r="G37" s="1">
        <f t="shared" si="8"/>
        <v>4500</v>
      </c>
      <c r="H37" s="1">
        <f t="shared" ref="H37:H51" si="9">SUM(C37:G37)</f>
        <v>112014</v>
      </c>
    </row>
    <row r="38" spans="1:8">
      <c r="A38" s="1" t="s">
        <v>3</v>
      </c>
      <c r="B38" s="9">
        <f t="shared" si="8"/>
        <v>0</v>
      </c>
      <c r="C38" s="1">
        <f t="shared" si="8"/>
        <v>41296</v>
      </c>
      <c r="D38" s="1">
        <f t="shared" si="8"/>
        <v>0</v>
      </c>
      <c r="E38" s="1">
        <f t="shared" si="8"/>
        <v>0</v>
      </c>
      <c r="F38" s="1">
        <f t="shared" si="8"/>
        <v>0</v>
      </c>
      <c r="G38" s="1">
        <f t="shared" si="8"/>
        <v>0</v>
      </c>
      <c r="H38" s="1">
        <f t="shared" si="9"/>
        <v>41296</v>
      </c>
    </row>
    <row r="39" spans="1:8">
      <c r="A39" s="1" t="s">
        <v>4</v>
      </c>
      <c r="B39" s="9">
        <f t="shared" si="8"/>
        <v>6</v>
      </c>
      <c r="C39" s="1">
        <f t="shared" si="8"/>
        <v>31223</v>
      </c>
      <c r="D39" s="1">
        <f t="shared" si="8"/>
        <v>9532</v>
      </c>
      <c r="E39" s="1">
        <f t="shared" si="8"/>
        <v>0</v>
      </c>
      <c r="F39" s="1">
        <f t="shared" si="8"/>
        <v>0</v>
      </c>
      <c r="G39" s="1">
        <f t="shared" si="8"/>
        <v>0</v>
      </c>
      <c r="H39" s="1">
        <f t="shared" si="9"/>
        <v>40755</v>
      </c>
    </row>
    <row r="40" spans="1:8">
      <c r="A40" s="1" t="s">
        <v>23</v>
      </c>
      <c r="B40" s="9">
        <f t="shared" si="8"/>
        <v>2</v>
      </c>
      <c r="C40" s="1">
        <f t="shared" si="8"/>
        <v>14567</v>
      </c>
      <c r="D40" s="1">
        <f t="shared" si="8"/>
        <v>67300</v>
      </c>
      <c r="E40" s="1">
        <f t="shared" si="8"/>
        <v>6500</v>
      </c>
      <c r="F40" s="1">
        <f t="shared" si="8"/>
        <v>0</v>
      </c>
      <c r="G40" s="1">
        <f t="shared" si="8"/>
        <v>452988</v>
      </c>
      <c r="H40" s="1">
        <f t="shared" si="9"/>
        <v>541355</v>
      </c>
    </row>
    <row r="41" spans="1:8">
      <c r="A41" s="1" t="s">
        <v>12</v>
      </c>
      <c r="B41" s="9">
        <f t="shared" si="8"/>
        <v>10</v>
      </c>
      <c r="C41" s="1">
        <f t="shared" si="8"/>
        <v>38919</v>
      </c>
      <c r="D41" s="1">
        <f t="shared" si="8"/>
        <v>0</v>
      </c>
      <c r="E41" s="1">
        <f t="shared" si="8"/>
        <v>0</v>
      </c>
      <c r="F41" s="1">
        <f t="shared" si="8"/>
        <v>0</v>
      </c>
      <c r="G41" s="1">
        <f t="shared" si="8"/>
        <v>0</v>
      </c>
      <c r="H41" s="1">
        <f t="shared" si="9"/>
        <v>38919</v>
      </c>
    </row>
    <row r="42" spans="1:8">
      <c r="A42" s="1" t="s">
        <v>13</v>
      </c>
      <c r="B42" s="9">
        <f t="shared" si="8"/>
        <v>2</v>
      </c>
      <c r="C42" s="1">
        <f t="shared" si="8"/>
        <v>12061</v>
      </c>
      <c r="D42" s="1">
        <f t="shared" si="8"/>
        <v>0</v>
      </c>
      <c r="E42" s="1">
        <f t="shared" si="8"/>
        <v>0</v>
      </c>
      <c r="F42" s="1">
        <f t="shared" si="8"/>
        <v>0</v>
      </c>
      <c r="G42" s="1">
        <f t="shared" si="8"/>
        <v>0</v>
      </c>
      <c r="H42" s="1">
        <f t="shared" si="9"/>
        <v>12061</v>
      </c>
    </row>
    <row r="43" spans="1:8">
      <c r="A43" s="1" t="s">
        <v>5</v>
      </c>
      <c r="B43" s="9">
        <f t="shared" si="8"/>
        <v>5</v>
      </c>
      <c r="C43" s="1">
        <f t="shared" si="8"/>
        <v>27860</v>
      </c>
      <c r="D43" s="1">
        <f t="shared" si="8"/>
        <v>1500</v>
      </c>
      <c r="E43" s="1">
        <f t="shared" si="8"/>
        <v>0</v>
      </c>
      <c r="F43" s="1">
        <f t="shared" si="8"/>
        <v>0</v>
      </c>
      <c r="G43" s="1">
        <f t="shared" si="8"/>
        <v>20000</v>
      </c>
      <c r="H43" s="1">
        <f t="shared" si="9"/>
        <v>49360</v>
      </c>
    </row>
    <row r="44" spans="1:8">
      <c r="A44" s="1" t="s">
        <v>6</v>
      </c>
      <c r="B44" s="9">
        <f t="shared" si="8"/>
        <v>2</v>
      </c>
      <c r="C44" s="1">
        <f t="shared" si="8"/>
        <v>14133</v>
      </c>
      <c r="D44" s="1">
        <f t="shared" si="8"/>
        <v>0</v>
      </c>
      <c r="E44" s="1">
        <f t="shared" si="8"/>
        <v>0</v>
      </c>
      <c r="F44" s="1">
        <f t="shared" si="8"/>
        <v>0</v>
      </c>
      <c r="G44" s="1">
        <f t="shared" si="8"/>
        <v>0</v>
      </c>
      <c r="H44" s="1">
        <f t="shared" si="9"/>
        <v>14133</v>
      </c>
    </row>
    <row r="45" spans="1:8">
      <c r="A45" s="1" t="s">
        <v>7</v>
      </c>
      <c r="B45" s="9">
        <f t="shared" si="8"/>
        <v>17</v>
      </c>
      <c r="C45" s="1">
        <f t="shared" si="8"/>
        <v>104273</v>
      </c>
      <c r="D45" s="1">
        <f t="shared" si="8"/>
        <v>22500</v>
      </c>
      <c r="E45" s="1">
        <f t="shared" si="8"/>
        <v>2800</v>
      </c>
      <c r="F45" s="1">
        <f t="shared" si="8"/>
        <v>0</v>
      </c>
      <c r="G45" s="1">
        <f t="shared" si="8"/>
        <v>12317</v>
      </c>
      <c r="H45" s="1">
        <f t="shared" si="9"/>
        <v>141890</v>
      </c>
    </row>
    <row r="46" spans="1:8">
      <c r="A46" s="1" t="s">
        <v>0</v>
      </c>
      <c r="B46" s="9">
        <f t="shared" si="8"/>
        <v>2</v>
      </c>
      <c r="C46" s="1">
        <f t="shared" si="8"/>
        <v>10262</v>
      </c>
      <c r="D46" s="1">
        <f t="shared" si="8"/>
        <v>0</v>
      </c>
      <c r="E46" s="1">
        <f t="shared" si="8"/>
        <v>0</v>
      </c>
      <c r="F46" s="1">
        <f t="shared" si="8"/>
        <v>0</v>
      </c>
      <c r="G46" s="1">
        <f t="shared" si="8"/>
        <v>0</v>
      </c>
      <c r="H46" s="1">
        <f t="shared" si="9"/>
        <v>10262</v>
      </c>
    </row>
    <row r="47" spans="1:8">
      <c r="A47" s="1" t="s">
        <v>8</v>
      </c>
      <c r="B47" s="9">
        <f t="shared" si="8"/>
        <v>4</v>
      </c>
      <c r="C47" s="1">
        <f t="shared" si="8"/>
        <v>20780</v>
      </c>
      <c r="D47" s="1">
        <f t="shared" si="8"/>
        <v>1500</v>
      </c>
      <c r="E47" s="1">
        <f t="shared" si="8"/>
        <v>0</v>
      </c>
      <c r="F47" s="1">
        <f t="shared" si="8"/>
        <v>0</v>
      </c>
      <c r="G47" s="1">
        <f t="shared" si="8"/>
        <v>0</v>
      </c>
      <c r="H47" s="1">
        <f t="shared" si="9"/>
        <v>22280</v>
      </c>
    </row>
    <row r="48" spans="1:8">
      <c r="A48" s="1" t="s">
        <v>9</v>
      </c>
      <c r="B48" s="9">
        <f t="shared" si="8"/>
        <v>3</v>
      </c>
      <c r="C48" s="1">
        <f t="shared" si="8"/>
        <v>20562</v>
      </c>
      <c r="D48" s="1">
        <f t="shared" si="8"/>
        <v>0</v>
      </c>
      <c r="E48" s="1">
        <f t="shared" si="8"/>
        <v>0</v>
      </c>
      <c r="F48" s="1">
        <f t="shared" si="8"/>
        <v>0</v>
      </c>
      <c r="G48" s="1">
        <f t="shared" si="8"/>
        <v>0</v>
      </c>
      <c r="H48" s="1">
        <f t="shared" si="9"/>
        <v>20562</v>
      </c>
    </row>
    <row r="49" spans="1:8">
      <c r="A49" s="1" t="s">
        <v>10</v>
      </c>
      <c r="B49" s="9">
        <f t="shared" si="8"/>
        <v>54</v>
      </c>
      <c r="C49" s="1">
        <f t="shared" si="8"/>
        <v>380833</v>
      </c>
      <c r="D49" s="1">
        <f t="shared" si="8"/>
        <v>24059</v>
      </c>
      <c r="E49" s="1">
        <f t="shared" si="8"/>
        <v>4000</v>
      </c>
      <c r="F49" s="1">
        <f t="shared" si="8"/>
        <v>0</v>
      </c>
      <c r="G49" s="1">
        <f t="shared" si="8"/>
        <v>0</v>
      </c>
      <c r="H49" s="1">
        <f t="shared" si="9"/>
        <v>408892</v>
      </c>
    </row>
    <row r="50" spans="1:8">
      <c r="A50" s="1" t="s">
        <v>11</v>
      </c>
      <c r="B50" s="9">
        <f t="shared" si="8"/>
        <v>7</v>
      </c>
      <c r="C50" s="1">
        <f t="shared" si="8"/>
        <v>78152</v>
      </c>
      <c r="D50" s="1">
        <f t="shared" si="8"/>
        <v>8000</v>
      </c>
      <c r="E50" s="1">
        <f t="shared" si="8"/>
        <v>1700</v>
      </c>
      <c r="F50" s="1">
        <f t="shared" si="8"/>
        <v>0</v>
      </c>
      <c r="G50" s="1">
        <f t="shared" si="8"/>
        <v>0</v>
      </c>
      <c r="H50" s="1">
        <f t="shared" si="9"/>
        <v>87852</v>
      </c>
    </row>
    <row r="51" spans="1:8">
      <c r="A51" s="6"/>
      <c r="B51" s="6">
        <f t="shared" ref="B51" si="10">SUM(B36:B50)</f>
        <v>136</v>
      </c>
      <c r="C51" s="6">
        <f t="shared" si="8"/>
        <v>903518</v>
      </c>
      <c r="D51" s="6">
        <f t="shared" si="8"/>
        <v>202891</v>
      </c>
      <c r="E51" s="6">
        <f t="shared" si="8"/>
        <v>23000</v>
      </c>
      <c r="F51" s="6">
        <f t="shared" si="8"/>
        <v>2466</v>
      </c>
      <c r="G51" s="6">
        <f t="shared" si="8"/>
        <v>489805</v>
      </c>
      <c r="H51" s="6">
        <f t="shared" si="9"/>
        <v>1621680</v>
      </c>
    </row>
  </sheetData>
  <mergeCells count="1">
    <mergeCell ref="C2:H2"/>
  </mergeCells>
  <pageMargins left="0.75" right="0.75" top="1" bottom="1" header="0.5" footer="0.5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2:P51"/>
  <sheetViews>
    <sheetView tabSelected="1" zoomScale="84" zoomScaleNormal="84" workbookViewId="0">
      <pane ySplit="3" topLeftCell="A25" activePane="bottomLeft" state="frozen"/>
      <selection pane="bottomLeft" activeCell="B4" sqref="B4:H51"/>
    </sheetView>
  </sheetViews>
  <sheetFormatPr defaultRowHeight="12.75"/>
  <cols>
    <col min="1" max="1" width="27.85546875" style="2" customWidth="1"/>
    <col min="2" max="2" width="6.42578125" style="2" customWidth="1"/>
    <col min="3" max="3" width="10.7109375" style="2" bestFit="1" customWidth="1"/>
    <col min="4" max="4" width="13.85546875" style="2" customWidth="1"/>
    <col min="5" max="5" width="11.28515625" style="2" customWidth="1"/>
    <col min="6" max="6" width="12.140625" style="2" customWidth="1"/>
    <col min="7" max="7" width="9.85546875" style="2" customWidth="1"/>
    <col min="8" max="8" width="10.7109375" style="2" bestFit="1" customWidth="1"/>
    <col min="9" max="9" width="9.140625" style="2"/>
    <col min="10" max="10" width="10.7109375" style="2" bestFit="1" customWidth="1"/>
    <col min="11" max="11" width="14.140625" style="2" bestFit="1" customWidth="1"/>
    <col min="12" max="12" width="10.7109375" style="2" bestFit="1" customWidth="1"/>
    <col min="13" max="14" width="9.140625" style="2"/>
    <col min="15" max="15" width="10.28515625" style="2" bestFit="1" customWidth="1"/>
    <col min="16" max="16" width="11.85546875" style="2" bestFit="1" customWidth="1"/>
    <col min="17" max="16384" width="9.140625" style="2"/>
  </cols>
  <sheetData>
    <row r="2" spans="1:13">
      <c r="A2" s="3"/>
      <c r="B2" s="3"/>
      <c r="C2" s="29" t="s">
        <v>35</v>
      </c>
      <c r="D2" s="29"/>
      <c r="E2" s="29"/>
      <c r="F2" s="29"/>
      <c r="G2" s="29"/>
      <c r="H2" s="29"/>
    </row>
    <row r="3" spans="1:13" ht="63.75" customHeight="1">
      <c r="A3" s="3" t="s">
        <v>14</v>
      </c>
      <c r="B3" s="6" t="s">
        <v>24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6" t="s">
        <v>15</v>
      </c>
      <c r="L3" s="12" t="s">
        <v>34</v>
      </c>
    </row>
    <row r="4" spans="1:13">
      <c r="A4" s="1" t="s">
        <v>1</v>
      </c>
      <c r="B4" s="9">
        <v>11</v>
      </c>
      <c r="C4" s="1">
        <v>63583</v>
      </c>
      <c r="D4" s="1">
        <v>12000</v>
      </c>
      <c r="E4" s="5"/>
      <c r="F4" s="5">
        <v>2466</v>
      </c>
      <c r="G4" s="5"/>
      <c r="H4" s="5">
        <f t="shared" ref="H4:H18" si="0">C4+D4+E4+F4+G4</f>
        <v>78049</v>
      </c>
      <c r="J4" s="2">
        <f>SUM(H20:H34)</f>
        <v>107166</v>
      </c>
      <c r="K4" s="2" t="s">
        <v>30</v>
      </c>
      <c r="L4" s="2">
        <v>107166</v>
      </c>
      <c r="M4" s="2">
        <f>J4-L4</f>
        <v>0</v>
      </c>
    </row>
    <row r="5" spans="1:13">
      <c r="A5" s="1" t="s">
        <v>2</v>
      </c>
      <c r="B5" s="9">
        <v>11</v>
      </c>
      <c r="C5" s="1">
        <v>45014</v>
      </c>
      <c r="D5" s="1">
        <v>55500</v>
      </c>
      <c r="E5" s="5">
        <v>8000</v>
      </c>
      <c r="F5" s="5"/>
      <c r="G5" s="5">
        <v>2000</v>
      </c>
      <c r="H5" s="5">
        <f t="shared" si="0"/>
        <v>110514</v>
      </c>
      <c r="J5" s="2">
        <f>H4+H5+H6+H7+H8+H9+H10+H11+H12+H14+H15</f>
        <v>898719</v>
      </c>
      <c r="K5" s="2" t="s">
        <v>26</v>
      </c>
      <c r="L5" s="2">
        <v>898719</v>
      </c>
      <c r="M5" s="2">
        <f t="shared" ref="M5:M7" si="1">J5-L5</f>
        <v>0</v>
      </c>
    </row>
    <row r="6" spans="1:13">
      <c r="A6" s="1" t="s">
        <v>3</v>
      </c>
      <c r="B6" s="9"/>
      <c r="C6" s="1">
        <v>45198</v>
      </c>
      <c r="D6" s="1"/>
      <c r="E6" s="5"/>
      <c r="F6" s="5"/>
      <c r="G6" s="5"/>
      <c r="H6" s="5">
        <f t="shared" si="0"/>
        <v>45198</v>
      </c>
      <c r="J6" s="2">
        <f>H13</f>
        <v>136390</v>
      </c>
      <c r="K6" s="2" t="s">
        <v>27</v>
      </c>
      <c r="L6" s="2">
        <v>136390</v>
      </c>
      <c r="M6" s="2">
        <f t="shared" si="1"/>
        <v>0</v>
      </c>
    </row>
    <row r="7" spans="1:13">
      <c r="A7" s="1" t="s">
        <v>4</v>
      </c>
      <c r="B7" s="9">
        <v>6</v>
      </c>
      <c r="C7" s="1">
        <v>31223</v>
      </c>
      <c r="D7" s="1">
        <v>9532</v>
      </c>
      <c r="E7" s="5"/>
      <c r="F7" s="5"/>
      <c r="G7" s="5"/>
      <c r="H7" s="5">
        <f t="shared" si="0"/>
        <v>40755</v>
      </c>
      <c r="J7" s="2">
        <f>H16+H17+H18</f>
        <v>517306</v>
      </c>
      <c r="K7" s="2" t="s">
        <v>28</v>
      </c>
      <c r="L7" s="2">
        <v>517306</v>
      </c>
      <c r="M7" s="2">
        <f t="shared" si="1"/>
        <v>0</v>
      </c>
    </row>
    <row r="8" spans="1:13">
      <c r="A8" s="1" t="s">
        <v>23</v>
      </c>
      <c r="B8" s="9">
        <v>2</v>
      </c>
      <c r="C8" s="1">
        <v>14567</v>
      </c>
      <c r="D8" s="1">
        <v>68300</v>
      </c>
      <c r="E8" s="5">
        <v>6500</v>
      </c>
      <c r="F8" s="5"/>
      <c r="G8" s="5">
        <v>397821</v>
      </c>
      <c r="H8" s="5">
        <f t="shared" si="0"/>
        <v>487188</v>
      </c>
      <c r="J8" s="2">
        <f>SUM(J4:J7)</f>
        <v>1659581</v>
      </c>
      <c r="K8" s="2" t="s">
        <v>29</v>
      </c>
      <c r="L8" s="2">
        <f>SUM(L4:L7)</f>
        <v>1659581</v>
      </c>
      <c r="M8" s="2">
        <f>SUM(M4:M7)</f>
        <v>0</v>
      </c>
    </row>
    <row r="9" spans="1:13">
      <c r="A9" s="1" t="s">
        <v>12</v>
      </c>
      <c r="B9" s="9">
        <v>10</v>
      </c>
      <c r="C9" s="1">
        <v>38919</v>
      </c>
      <c r="D9" s="1"/>
      <c r="E9" s="5"/>
      <c r="F9" s="5"/>
      <c r="G9" s="5"/>
      <c r="H9" s="5">
        <f t="shared" si="0"/>
        <v>38919</v>
      </c>
    </row>
    <row r="10" spans="1:13">
      <c r="A10" s="1" t="s">
        <v>13</v>
      </c>
      <c r="B10" s="9">
        <v>2</v>
      </c>
      <c r="C10" s="1">
        <v>12061</v>
      </c>
      <c r="D10" s="1"/>
      <c r="E10" s="5"/>
      <c r="F10" s="5"/>
      <c r="G10" s="5"/>
      <c r="H10" s="5">
        <f t="shared" si="0"/>
        <v>12061</v>
      </c>
    </row>
    <row r="11" spans="1:13">
      <c r="A11" s="1" t="s">
        <v>5</v>
      </c>
      <c r="B11" s="9">
        <v>5</v>
      </c>
      <c r="C11" s="1">
        <v>27860</v>
      </c>
      <c r="D11" s="1">
        <v>1500</v>
      </c>
      <c r="E11" s="5"/>
      <c r="F11" s="5"/>
      <c r="G11" s="5">
        <v>10000</v>
      </c>
      <c r="H11" s="5">
        <f t="shared" si="0"/>
        <v>39360</v>
      </c>
      <c r="J11" s="2">
        <f>J8-J4</f>
        <v>1552415</v>
      </c>
    </row>
    <row r="12" spans="1:13">
      <c r="A12" s="1" t="s">
        <v>6</v>
      </c>
      <c r="B12" s="9">
        <v>2</v>
      </c>
      <c r="C12" s="1">
        <v>14133</v>
      </c>
      <c r="D12" s="1"/>
      <c r="E12" s="5"/>
      <c r="F12" s="5"/>
      <c r="G12" s="5"/>
      <c r="H12" s="5">
        <f t="shared" si="0"/>
        <v>14133</v>
      </c>
    </row>
    <row r="13" spans="1:13">
      <c r="A13" s="1" t="s">
        <v>7</v>
      </c>
      <c r="B13" s="9">
        <v>17</v>
      </c>
      <c r="C13" s="1">
        <v>104273</v>
      </c>
      <c r="D13" s="1">
        <v>22500</v>
      </c>
      <c r="E13" s="5">
        <v>2800</v>
      </c>
      <c r="F13" s="5"/>
      <c r="G13" s="5">
        <v>6817</v>
      </c>
      <c r="H13" s="5">
        <f t="shared" si="0"/>
        <v>136390</v>
      </c>
    </row>
    <row r="14" spans="1:13">
      <c r="A14" s="1" t="s">
        <v>0</v>
      </c>
      <c r="B14" s="9">
        <v>2</v>
      </c>
      <c r="C14" s="1">
        <v>10262</v>
      </c>
      <c r="D14" s="1">
        <v>0</v>
      </c>
      <c r="E14" s="5"/>
      <c r="F14" s="5"/>
      <c r="G14" s="5"/>
      <c r="H14" s="5">
        <f t="shared" si="0"/>
        <v>10262</v>
      </c>
      <c r="J14" s="14" t="s">
        <v>57</v>
      </c>
      <c r="K14" s="14" t="s">
        <v>39</v>
      </c>
    </row>
    <row r="15" spans="1:13">
      <c r="A15" s="1" t="s">
        <v>8</v>
      </c>
      <c r="B15" s="9">
        <v>4</v>
      </c>
      <c r="C15" s="1">
        <v>20780</v>
      </c>
      <c r="D15" s="1">
        <v>1500</v>
      </c>
      <c r="E15" s="5"/>
      <c r="F15" s="5"/>
      <c r="G15" s="5"/>
      <c r="H15" s="5">
        <f t="shared" si="0"/>
        <v>22280</v>
      </c>
      <c r="J15" s="14" t="s">
        <v>40</v>
      </c>
      <c r="K15" s="15">
        <v>898719</v>
      </c>
    </row>
    <row r="16" spans="1:13">
      <c r="A16" s="1" t="s">
        <v>9</v>
      </c>
      <c r="B16" s="9">
        <v>3</v>
      </c>
      <c r="C16" s="1">
        <v>20562</v>
      </c>
      <c r="D16" s="1"/>
      <c r="E16" s="5"/>
      <c r="F16" s="5"/>
      <c r="G16" s="5"/>
      <c r="H16" s="5">
        <f t="shared" si="0"/>
        <v>20562</v>
      </c>
      <c r="J16" s="14" t="s">
        <v>41</v>
      </c>
      <c r="K16" s="15">
        <v>517306</v>
      </c>
    </row>
    <row r="17" spans="1:16">
      <c r="A17" s="1" t="s">
        <v>10</v>
      </c>
      <c r="B17" s="9">
        <v>54</v>
      </c>
      <c r="C17" s="1">
        <v>380833</v>
      </c>
      <c r="D17" s="1">
        <v>24059</v>
      </c>
      <c r="E17" s="5">
        <v>4000</v>
      </c>
      <c r="F17" s="5"/>
      <c r="G17" s="5">
        <v>0</v>
      </c>
      <c r="H17" s="5">
        <f t="shared" si="0"/>
        <v>408892</v>
      </c>
      <c r="J17" s="14" t="s">
        <v>42</v>
      </c>
      <c r="K17" s="15">
        <v>136390</v>
      </c>
    </row>
    <row r="18" spans="1:16">
      <c r="A18" s="1" t="s">
        <v>11</v>
      </c>
      <c r="B18" s="9">
        <v>7</v>
      </c>
      <c r="C18" s="1">
        <v>78152</v>
      </c>
      <c r="D18" s="1">
        <v>8000</v>
      </c>
      <c r="E18" s="5">
        <v>1700</v>
      </c>
      <c r="F18" s="5"/>
      <c r="G18" s="5">
        <v>0</v>
      </c>
      <c r="H18" s="5">
        <f t="shared" si="0"/>
        <v>87852</v>
      </c>
      <c r="J18" s="14" t="s">
        <v>43</v>
      </c>
      <c r="K18" s="15">
        <v>107166</v>
      </c>
    </row>
    <row r="19" spans="1:16">
      <c r="A19" s="7" t="s">
        <v>21</v>
      </c>
      <c r="B19" s="10">
        <f>SUM(B4:B18)</f>
        <v>136</v>
      </c>
      <c r="C19" s="8">
        <f>SUM(C4:C18)</f>
        <v>907420</v>
      </c>
      <c r="D19" s="8">
        <f>SUM(D4:D18)</f>
        <v>202891</v>
      </c>
      <c r="E19" s="8">
        <f t="shared" ref="E19:H19" si="2">SUM(E4:E18)</f>
        <v>23000</v>
      </c>
      <c r="F19" s="8">
        <f t="shared" si="2"/>
        <v>2466</v>
      </c>
      <c r="G19" s="8">
        <f t="shared" si="2"/>
        <v>416638</v>
      </c>
      <c r="H19" s="8">
        <f t="shared" si="2"/>
        <v>1552415</v>
      </c>
      <c r="J19" s="14"/>
      <c r="K19" s="15">
        <f>SUM(K15:K18)</f>
        <v>1659581</v>
      </c>
    </row>
    <row r="20" spans="1:16" ht="13.5" thickBot="1">
      <c r="A20" s="1" t="s">
        <v>1</v>
      </c>
      <c r="B20" s="9"/>
      <c r="C20" s="1"/>
      <c r="D20" s="1"/>
      <c r="E20" s="5"/>
      <c r="F20" s="5">
        <v>0</v>
      </c>
      <c r="G20" s="5"/>
      <c r="H20" s="5">
        <f>D20+E20+F20+G20</f>
        <v>0</v>
      </c>
    </row>
    <row r="21" spans="1:16" ht="14.25" customHeight="1" thickBot="1">
      <c r="A21" s="1" t="s">
        <v>2</v>
      </c>
      <c r="B21" s="9"/>
      <c r="C21" s="1"/>
      <c r="D21" s="1">
        <v>0</v>
      </c>
      <c r="E21" s="5"/>
      <c r="F21" s="5"/>
      <c r="G21" s="5">
        <v>1500</v>
      </c>
      <c r="H21" s="5">
        <f t="shared" ref="H21:H34" si="3">D21+E21+F21+G21</f>
        <v>1500</v>
      </c>
      <c r="J21" s="16" t="s">
        <v>59</v>
      </c>
      <c r="K21" s="17" t="s">
        <v>45</v>
      </c>
      <c r="L21" s="18" t="s">
        <v>46</v>
      </c>
      <c r="M21" s="18" t="s">
        <v>47</v>
      </c>
      <c r="N21" s="18" t="s">
        <v>48</v>
      </c>
      <c r="O21" s="18" t="s">
        <v>49</v>
      </c>
      <c r="P21" s="16" t="s">
        <v>50</v>
      </c>
    </row>
    <row r="22" spans="1:16" ht="13.5" thickBot="1">
      <c r="A22" s="1" t="s">
        <v>3</v>
      </c>
      <c r="B22" s="9"/>
      <c r="C22" s="1"/>
      <c r="D22" s="1"/>
      <c r="E22" s="5"/>
      <c r="F22" s="5"/>
      <c r="G22" s="5"/>
      <c r="H22" s="5">
        <f t="shared" si="3"/>
        <v>0</v>
      </c>
      <c r="J22" s="20">
        <v>136</v>
      </c>
      <c r="K22" s="21">
        <v>907420</v>
      </c>
      <c r="L22" s="21">
        <v>202891</v>
      </c>
      <c r="M22" s="21">
        <v>23000</v>
      </c>
      <c r="N22" s="21">
        <v>2466</v>
      </c>
      <c r="O22" s="22">
        <v>523804</v>
      </c>
      <c r="P22" s="19">
        <f>SUM(K22:O22)</f>
        <v>1659581</v>
      </c>
    </row>
    <row r="23" spans="1:16">
      <c r="A23" s="1" t="s">
        <v>4</v>
      </c>
      <c r="B23" s="9"/>
      <c r="C23" s="1"/>
      <c r="D23" s="1"/>
      <c r="E23" s="5"/>
      <c r="F23" s="5"/>
      <c r="G23" s="5"/>
      <c r="H23" s="5">
        <f t="shared" si="3"/>
        <v>0</v>
      </c>
      <c r="K23" s="2">
        <f>C19+C35</f>
        <v>907420</v>
      </c>
      <c r="L23" s="2">
        <f t="shared" ref="L23:P23" si="4">D19+D35</f>
        <v>202891</v>
      </c>
      <c r="M23" s="2">
        <f t="shared" si="4"/>
        <v>23000</v>
      </c>
      <c r="N23" s="2">
        <f t="shared" si="4"/>
        <v>2466</v>
      </c>
      <c r="O23" s="2">
        <f t="shared" si="4"/>
        <v>523804</v>
      </c>
      <c r="P23" s="2">
        <f t="shared" si="4"/>
        <v>1659581</v>
      </c>
    </row>
    <row r="24" spans="1:16">
      <c r="A24" s="1" t="s">
        <v>23</v>
      </c>
      <c r="B24" s="9"/>
      <c r="C24" s="1"/>
      <c r="D24" s="1"/>
      <c r="E24" s="5"/>
      <c r="F24" s="5"/>
      <c r="G24" s="5">
        <v>100166</v>
      </c>
      <c r="H24" s="5">
        <f t="shared" si="3"/>
        <v>100166</v>
      </c>
      <c r="K24" s="2">
        <f>K22-K23</f>
        <v>0</v>
      </c>
      <c r="L24" s="2">
        <f t="shared" ref="L24:P24" si="5">L22-L23</f>
        <v>0</v>
      </c>
      <c r="M24" s="2">
        <f t="shared" si="5"/>
        <v>0</v>
      </c>
      <c r="N24" s="2">
        <f t="shared" si="5"/>
        <v>0</v>
      </c>
      <c r="O24" s="2">
        <f t="shared" si="5"/>
        <v>0</v>
      </c>
      <c r="P24" s="2">
        <f t="shared" si="5"/>
        <v>0</v>
      </c>
    </row>
    <row r="25" spans="1:16">
      <c r="A25" s="1" t="s">
        <v>12</v>
      </c>
      <c r="B25" s="9"/>
      <c r="C25" s="1"/>
      <c r="D25" s="1"/>
      <c r="E25" s="5"/>
      <c r="F25" s="5"/>
      <c r="G25" s="5"/>
      <c r="H25" s="5">
        <f t="shared" si="3"/>
        <v>0</v>
      </c>
    </row>
    <row r="26" spans="1:16">
      <c r="A26" s="1" t="s">
        <v>13</v>
      </c>
      <c r="B26" s="9"/>
      <c r="C26" s="1"/>
      <c r="D26" s="1"/>
      <c r="E26" s="5"/>
      <c r="F26" s="5"/>
      <c r="G26" s="5"/>
      <c r="H26" s="5">
        <f t="shared" si="3"/>
        <v>0</v>
      </c>
    </row>
    <row r="27" spans="1:16">
      <c r="A27" s="1" t="s">
        <v>5</v>
      </c>
      <c r="B27" s="9"/>
      <c r="C27" s="1"/>
      <c r="D27" s="1"/>
      <c r="E27" s="5"/>
      <c r="F27" s="5"/>
      <c r="G27" s="5"/>
      <c r="H27" s="5">
        <f t="shared" si="3"/>
        <v>0</v>
      </c>
    </row>
    <row r="28" spans="1:16">
      <c r="A28" s="1" t="s">
        <v>6</v>
      </c>
      <c r="B28" s="9"/>
      <c r="C28" s="1"/>
      <c r="D28" s="1"/>
      <c r="E28" s="5"/>
      <c r="F28" s="5"/>
      <c r="G28" s="5"/>
      <c r="H28" s="5">
        <f t="shared" si="3"/>
        <v>0</v>
      </c>
    </row>
    <row r="29" spans="1:16">
      <c r="A29" s="1" t="s">
        <v>7</v>
      </c>
      <c r="B29" s="9"/>
      <c r="C29" s="1"/>
      <c r="D29" s="1">
        <v>0</v>
      </c>
      <c r="E29" s="5"/>
      <c r="F29" s="5"/>
      <c r="G29" s="5">
        <v>5500</v>
      </c>
      <c r="H29" s="5">
        <f t="shared" si="3"/>
        <v>5500</v>
      </c>
    </row>
    <row r="30" spans="1:16">
      <c r="A30" s="1" t="s">
        <v>0</v>
      </c>
      <c r="B30" s="9"/>
      <c r="C30" s="1"/>
      <c r="D30" s="1"/>
      <c r="E30" s="5"/>
      <c r="F30" s="5"/>
      <c r="G30" s="5"/>
      <c r="H30" s="5">
        <f t="shared" si="3"/>
        <v>0</v>
      </c>
    </row>
    <row r="31" spans="1:16">
      <c r="A31" s="1" t="s">
        <v>8</v>
      </c>
      <c r="B31" s="9"/>
      <c r="C31" s="1"/>
      <c r="D31" s="1"/>
      <c r="E31" s="5"/>
      <c r="F31" s="5"/>
      <c r="G31" s="5"/>
      <c r="H31" s="5">
        <f t="shared" si="3"/>
        <v>0</v>
      </c>
    </row>
    <row r="32" spans="1:16">
      <c r="A32" s="1" t="s">
        <v>9</v>
      </c>
      <c r="B32" s="9"/>
      <c r="C32" s="1"/>
      <c r="D32" s="1"/>
      <c r="E32" s="5"/>
      <c r="F32" s="5"/>
      <c r="G32" s="5"/>
      <c r="H32" s="5">
        <f t="shared" si="3"/>
        <v>0</v>
      </c>
      <c r="J32" s="2">
        <f>H35-L4</f>
        <v>0</v>
      </c>
    </row>
    <row r="33" spans="1:8">
      <c r="A33" s="1" t="s">
        <v>10</v>
      </c>
      <c r="B33" s="9"/>
      <c r="C33" s="1"/>
      <c r="D33" s="1"/>
      <c r="E33" s="5"/>
      <c r="F33" s="5"/>
      <c r="G33" s="5"/>
      <c r="H33" s="5">
        <f t="shared" si="3"/>
        <v>0</v>
      </c>
    </row>
    <row r="34" spans="1:8">
      <c r="A34" s="1" t="s">
        <v>11</v>
      </c>
      <c r="B34" s="9"/>
      <c r="C34" s="1"/>
      <c r="D34" s="1"/>
      <c r="E34" s="5"/>
      <c r="F34" s="5"/>
      <c r="G34" s="5"/>
      <c r="H34" s="5">
        <f t="shared" si="3"/>
        <v>0</v>
      </c>
    </row>
    <row r="35" spans="1:8">
      <c r="A35" s="8" t="s">
        <v>22</v>
      </c>
      <c r="B35" s="8">
        <f t="shared" ref="B35:G35" si="6">SUM(B20:B34)</f>
        <v>0</v>
      </c>
      <c r="C35" s="8">
        <f t="shared" si="6"/>
        <v>0</v>
      </c>
      <c r="D35" s="8">
        <f t="shared" si="6"/>
        <v>0</v>
      </c>
      <c r="E35" s="8">
        <f t="shared" si="6"/>
        <v>0</v>
      </c>
      <c r="F35" s="8">
        <f t="shared" si="6"/>
        <v>0</v>
      </c>
      <c r="G35" s="8">
        <f t="shared" si="6"/>
        <v>107166</v>
      </c>
      <c r="H35" s="8">
        <f>C35+D35+E35+F35+G35</f>
        <v>107166</v>
      </c>
    </row>
    <row r="36" spans="1:8">
      <c r="A36" s="1" t="s">
        <v>1</v>
      </c>
      <c r="B36" s="9">
        <f t="shared" ref="B36:G51" si="7">B4+B20</f>
        <v>11</v>
      </c>
      <c r="C36" s="1">
        <f t="shared" si="7"/>
        <v>63583</v>
      </c>
      <c r="D36" s="1">
        <f t="shared" si="7"/>
        <v>12000</v>
      </c>
      <c r="E36" s="1">
        <f t="shared" si="7"/>
        <v>0</v>
      </c>
      <c r="F36" s="1">
        <f t="shared" si="7"/>
        <v>2466</v>
      </c>
      <c r="G36" s="1">
        <f t="shared" si="7"/>
        <v>0</v>
      </c>
      <c r="H36" s="1">
        <f>SUM(C36:G36)</f>
        <v>78049</v>
      </c>
    </row>
    <row r="37" spans="1:8">
      <c r="A37" s="1" t="s">
        <v>2</v>
      </c>
      <c r="B37" s="9">
        <f t="shared" si="7"/>
        <v>11</v>
      </c>
      <c r="C37" s="1">
        <f t="shared" si="7"/>
        <v>45014</v>
      </c>
      <c r="D37" s="1">
        <f t="shared" si="7"/>
        <v>55500</v>
      </c>
      <c r="E37" s="1">
        <f t="shared" si="7"/>
        <v>8000</v>
      </c>
      <c r="F37" s="1">
        <f t="shared" si="7"/>
        <v>0</v>
      </c>
      <c r="G37" s="1">
        <f t="shared" si="7"/>
        <v>3500</v>
      </c>
      <c r="H37" s="1">
        <f t="shared" ref="H37:H50" si="8">SUM(C37:G37)</f>
        <v>112014</v>
      </c>
    </row>
    <row r="38" spans="1:8">
      <c r="A38" s="1" t="s">
        <v>3</v>
      </c>
      <c r="B38" s="9">
        <f t="shared" si="7"/>
        <v>0</v>
      </c>
      <c r="C38" s="1">
        <f t="shared" si="7"/>
        <v>45198</v>
      </c>
      <c r="D38" s="1">
        <f t="shared" si="7"/>
        <v>0</v>
      </c>
      <c r="E38" s="1">
        <f t="shared" si="7"/>
        <v>0</v>
      </c>
      <c r="F38" s="1">
        <f t="shared" si="7"/>
        <v>0</v>
      </c>
      <c r="G38" s="1">
        <f t="shared" si="7"/>
        <v>0</v>
      </c>
      <c r="H38" s="1">
        <f t="shared" si="8"/>
        <v>45198</v>
      </c>
    </row>
    <row r="39" spans="1:8">
      <c r="A39" s="1" t="s">
        <v>4</v>
      </c>
      <c r="B39" s="9">
        <f t="shared" si="7"/>
        <v>6</v>
      </c>
      <c r="C39" s="1">
        <f t="shared" si="7"/>
        <v>31223</v>
      </c>
      <c r="D39" s="1">
        <f t="shared" si="7"/>
        <v>9532</v>
      </c>
      <c r="E39" s="1">
        <f t="shared" si="7"/>
        <v>0</v>
      </c>
      <c r="F39" s="1">
        <f t="shared" si="7"/>
        <v>0</v>
      </c>
      <c r="G39" s="1">
        <f t="shared" si="7"/>
        <v>0</v>
      </c>
      <c r="H39" s="1">
        <f t="shared" si="8"/>
        <v>40755</v>
      </c>
    </row>
    <row r="40" spans="1:8">
      <c r="A40" s="1" t="s">
        <v>23</v>
      </c>
      <c r="B40" s="9">
        <f t="shared" si="7"/>
        <v>2</v>
      </c>
      <c r="C40" s="1">
        <f t="shared" si="7"/>
        <v>14567</v>
      </c>
      <c r="D40" s="1">
        <f t="shared" si="7"/>
        <v>68300</v>
      </c>
      <c r="E40" s="1">
        <f t="shared" si="7"/>
        <v>6500</v>
      </c>
      <c r="F40" s="1">
        <f t="shared" si="7"/>
        <v>0</v>
      </c>
      <c r="G40" s="1">
        <f t="shared" si="7"/>
        <v>497987</v>
      </c>
      <c r="H40" s="1">
        <f t="shared" si="8"/>
        <v>587354</v>
      </c>
    </row>
    <row r="41" spans="1:8">
      <c r="A41" s="1" t="s">
        <v>12</v>
      </c>
      <c r="B41" s="9">
        <f t="shared" si="7"/>
        <v>10</v>
      </c>
      <c r="C41" s="1">
        <f t="shared" si="7"/>
        <v>38919</v>
      </c>
      <c r="D41" s="1">
        <f t="shared" si="7"/>
        <v>0</v>
      </c>
      <c r="E41" s="1">
        <f t="shared" si="7"/>
        <v>0</v>
      </c>
      <c r="F41" s="1">
        <f t="shared" si="7"/>
        <v>0</v>
      </c>
      <c r="G41" s="1">
        <f t="shared" si="7"/>
        <v>0</v>
      </c>
      <c r="H41" s="1">
        <f t="shared" si="8"/>
        <v>38919</v>
      </c>
    </row>
    <row r="42" spans="1:8">
      <c r="A42" s="1" t="s">
        <v>13</v>
      </c>
      <c r="B42" s="9">
        <f t="shared" si="7"/>
        <v>2</v>
      </c>
      <c r="C42" s="1">
        <f t="shared" si="7"/>
        <v>12061</v>
      </c>
      <c r="D42" s="1">
        <f t="shared" si="7"/>
        <v>0</v>
      </c>
      <c r="E42" s="1">
        <f t="shared" si="7"/>
        <v>0</v>
      </c>
      <c r="F42" s="1">
        <f t="shared" si="7"/>
        <v>0</v>
      </c>
      <c r="G42" s="1">
        <f t="shared" si="7"/>
        <v>0</v>
      </c>
      <c r="H42" s="1">
        <f t="shared" si="8"/>
        <v>12061</v>
      </c>
    </row>
    <row r="43" spans="1:8">
      <c r="A43" s="1" t="s">
        <v>5</v>
      </c>
      <c r="B43" s="9">
        <f t="shared" si="7"/>
        <v>5</v>
      </c>
      <c r="C43" s="1">
        <f t="shared" si="7"/>
        <v>27860</v>
      </c>
      <c r="D43" s="1">
        <f t="shared" si="7"/>
        <v>1500</v>
      </c>
      <c r="E43" s="1">
        <f t="shared" si="7"/>
        <v>0</v>
      </c>
      <c r="F43" s="1">
        <f t="shared" si="7"/>
        <v>0</v>
      </c>
      <c r="G43" s="1">
        <f t="shared" si="7"/>
        <v>10000</v>
      </c>
      <c r="H43" s="1">
        <f t="shared" si="8"/>
        <v>39360</v>
      </c>
    </row>
    <row r="44" spans="1:8">
      <c r="A44" s="1" t="s">
        <v>6</v>
      </c>
      <c r="B44" s="9">
        <f t="shared" si="7"/>
        <v>2</v>
      </c>
      <c r="C44" s="1">
        <f t="shared" si="7"/>
        <v>14133</v>
      </c>
      <c r="D44" s="1">
        <f t="shared" si="7"/>
        <v>0</v>
      </c>
      <c r="E44" s="1">
        <f t="shared" si="7"/>
        <v>0</v>
      </c>
      <c r="F44" s="1">
        <f t="shared" si="7"/>
        <v>0</v>
      </c>
      <c r="G44" s="1">
        <f t="shared" si="7"/>
        <v>0</v>
      </c>
      <c r="H44" s="1">
        <f t="shared" si="8"/>
        <v>14133</v>
      </c>
    </row>
    <row r="45" spans="1:8">
      <c r="A45" s="1" t="s">
        <v>7</v>
      </c>
      <c r="B45" s="9">
        <f t="shared" si="7"/>
        <v>17</v>
      </c>
      <c r="C45" s="1">
        <f t="shared" si="7"/>
        <v>104273</v>
      </c>
      <c r="D45" s="1">
        <f t="shared" si="7"/>
        <v>22500</v>
      </c>
      <c r="E45" s="1">
        <f t="shared" si="7"/>
        <v>2800</v>
      </c>
      <c r="F45" s="1">
        <f t="shared" si="7"/>
        <v>0</v>
      </c>
      <c r="G45" s="1">
        <f t="shared" si="7"/>
        <v>12317</v>
      </c>
      <c r="H45" s="1">
        <f t="shared" si="8"/>
        <v>141890</v>
      </c>
    </row>
    <row r="46" spans="1:8">
      <c r="A46" s="1" t="s">
        <v>0</v>
      </c>
      <c r="B46" s="9">
        <f t="shared" si="7"/>
        <v>2</v>
      </c>
      <c r="C46" s="1">
        <f t="shared" si="7"/>
        <v>10262</v>
      </c>
      <c r="D46" s="1">
        <f t="shared" si="7"/>
        <v>0</v>
      </c>
      <c r="E46" s="1">
        <f t="shared" si="7"/>
        <v>0</v>
      </c>
      <c r="F46" s="1">
        <f t="shared" si="7"/>
        <v>0</v>
      </c>
      <c r="G46" s="1">
        <f t="shared" si="7"/>
        <v>0</v>
      </c>
      <c r="H46" s="1">
        <f t="shared" si="8"/>
        <v>10262</v>
      </c>
    </row>
    <row r="47" spans="1:8">
      <c r="A47" s="1" t="s">
        <v>8</v>
      </c>
      <c r="B47" s="9">
        <f t="shared" si="7"/>
        <v>4</v>
      </c>
      <c r="C47" s="1">
        <f t="shared" si="7"/>
        <v>20780</v>
      </c>
      <c r="D47" s="1">
        <f t="shared" si="7"/>
        <v>1500</v>
      </c>
      <c r="E47" s="1">
        <f t="shared" si="7"/>
        <v>0</v>
      </c>
      <c r="F47" s="1">
        <f t="shared" si="7"/>
        <v>0</v>
      </c>
      <c r="G47" s="1">
        <f t="shared" si="7"/>
        <v>0</v>
      </c>
      <c r="H47" s="1">
        <f t="shared" si="8"/>
        <v>22280</v>
      </c>
    </row>
    <row r="48" spans="1:8">
      <c r="A48" s="1" t="s">
        <v>9</v>
      </c>
      <c r="B48" s="9">
        <f t="shared" si="7"/>
        <v>3</v>
      </c>
      <c r="C48" s="1">
        <f t="shared" si="7"/>
        <v>20562</v>
      </c>
      <c r="D48" s="1">
        <f t="shared" si="7"/>
        <v>0</v>
      </c>
      <c r="E48" s="1">
        <f t="shared" si="7"/>
        <v>0</v>
      </c>
      <c r="F48" s="1">
        <f t="shared" si="7"/>
        <v>0</v>
      </c>
      <c r="G48" s="1">
        <f t="shared" si="7"/>
        <v>0</v>
      </c>
      <c r="H48" s="1">
        <f t="shared" si="8"/>
        <v>20562</v>
      </c>
    </row>
    <row r="49" spans="1:8">
      <c r="A49" s="1" t="s">
        <v>10</v>
      </c>
      <c r="B49" s="9">
        <f t="shared" si="7"/>
        <v>54</v>
      </c>
      <c r="C49" s="1">
        <f t="shared" si="7"/>
        <v>380833</v>
      </c>
      <c r="D49" s="1">
        <f t="shared" si="7"/>
        <v>24059</v>
      </c>
      <c r="E49" s="1">
        <f t="shared" si="7"/>
        <v>4000</v>
      </c>
      <c r="F49" s="1">
        <f t="shared" si="7"/>
        <v>0</v>
      </c>
      <c r="G49" s="1">
        <f t="shared" si="7"/>
        <v>0</v>
      </c>
      <c r="H49" s="1">
        <f t="shared" si="8"/>
        <v>408892</v>
      </c>
    </row>
    <row r="50" spans="1:8">
      <c r="A50" s="1" t="s">
        <v>11</v>
      </c>
      <c r="B50" s="9">
        <f t="shared" si="7"/>
        <v>7</v>
      </c>
      <c r="C50" s="1">
        <f t="shared" si="7"/>
        <v>78152</v>
      </c>
      <c r="D50" s="1">
        <f t="shared" si="7"/>
        <v>8000</v>
      </c>
      <c r="E50" s="1">
        <f t="shared" si="7"/>
        <v>1700</v>
      </c>
      <c r="F50" s="1">
        <f t="shared" si="7"/>
        <v>0</v>
      </c>
      <c r="G50" s="1">
        <f t="shared" si="7"/>
        <v>0</v>
      </c>
      <c r="H50" s="1">
        <f t="shared" si="8"/>
        <v>87852</v>
      </c>
    </row>
    <row r="51" spans="1:8">
      <c r="A51" s="6"/>
      <c r="B51" s="6">
        <f t="shared" ref="B51" si="9">SUM(B36:B50)</f>
        <v>136</v>
      </c>
      <c r="C51" s="6">
        <f t="shared" si="7"/>
        <v>907420</v>
      </c>
      <c r="D51" s="6">
        <f t="shared" si="7"/>
        <v>202891</v>
      </c>
      <c r="E51" s="6">
        <f t="shared" si="7"/>
        <v>23000</v>
      </c>
      <c r="F51" s="6">
        <f t="shared" si="7"/>
        <v>2466</v>
      </c>
      <c r="G51" s="6">
        <f t="shared" si="7"/>
        <v>523804</v>
      </c>
      <c r="H51" s="6">
        <f t="shared" ref="H51" si="10">SUM(C51:G51)</f>
        <v>1659581</v>
      </c>
    </row>
  </sheetData>
  <mergeCells count="1">
    <mergeCell ref="C2:H2"/>
  </mergeCells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2017.1</vt:lpstr>
      <vt:lpstr>2018.1</vt:lpstr>
      <vt:lpstr>2019.1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XP User</cp:lastModifiedBy>
  <cp:lastPrinted>2016-09-15T08:20:40Z</cp:lastPrinted>
  <dcterms:created xsi:type="dcterms:W3CDTF">2012-01-25T12:48:39Z</dcterms:created>
  <dcterms:modified xsi:type="dcterms:W3CDTF">2016-09-30T06:34:25Z</dcterms:modified>
</cp:coreProperties>
</file>