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131" windowWidth="15195" windowHeight="7605" firstSheet="5" activeTab="8"/>
  </bookViews>
  <sheets>
    <sheet name="RAP.I PAGESAVE" sheetId="1" r:id="rId1"/>
    <sheet name="Rap.ek.buxhetit " sheetId="2" r:id="rId2"/>
    <sheet name="Raporti buxhetit" sheetId="3" r:id="rId3"/>
    <sheet name="Raporti i pranimeve" sheetId="4" r:id="rId4"/>
    <sheet name="RAP.SIPAS KL.FUNK." sheetId="5" r:id="rId5"/>
    <sheet name="shpenzimet HV 2010" sheetId="6" r:id="rId6"/>
    <sheet name="Sh. nga Granti 2010" sheetId="7" r:id="rId7"/>
    <sheet name="Rap.tek." sheetId="8" r:id="rId8"/>
    <sheet name="Shpen.sipas burimeve" sheetId="9" r:id="rId9"/>
  </sheets>
  <definedNames>
    <definedName name="_xlnm.Print_Area" localSheetId="7">'Rap.tek.'!$A$1:$I$1011</definedName>
    <definedName name="_xlnm.Print_Area" localSheetId="6">'Sh. nga Granti 2010'!$A$1:$S$72</definedName>
    <definedName name="_xlnm.Print_Area" localSheetId="5">'shpenzimet HV 2010'!$A$1:$Q$65</definedName>
  </definedNames>
  <calcPr fullCalcOnLoad="1"/>
</workbook>
</file>

<file path=xl/comments5.xml><?xml version="1.0" encoding="utf-8"?>
<comments xmlns="http://schemas.openxmlformats.org/spreadsheetml/2006/main">
  <authors>
    <author>Users</author>
  </authors>
  <commentList>
    <comment ref="F10" authorId="0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janë zvoglue shpenzimet per shumen prej 957,55 veuro per mosprocesim te lendeve 
</t>
        </r>
      </text>
    </comment>
  </commentList>
</comments>
</file>

<file path=xl/comments8.xml><?xml version="1.0" encoding="utf-8"?>
<comments xmlns="http://schemas.openxmlformats.org/spreadsheetml/2006/main">
  <authors>
    <author>Customer</author>
    <author>Users</author>
  </authors>
  <commentList>
    <comment ref="C68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Nga granti te pozicioni I mallrave dhe sherbimeve jane zbrit 9.368,00 euro per fin. E RTK-es</t>
        </r>
      </text>
    </comment>
    <comment ref="D68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Shuma e zvogluar  te pozicioni I mallrave dhe sherbimeve  9368 per RTK </t>
        </r>
      </text>
    </comment>
    <comment ref="C70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Te hyrat vetanake te bartura nga viti 2009
</t>
        </r>
      </text>
    </comment>
    <comment ref="C71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Nga UNDP </t>
        </r>
      </text>
    </comment>
    <comment ref="G71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per zyren per qeshtje gjinore nga UNDP 2.420,00 dhe 25.000,00 euro per kanalizimin e fshatiut Brrut </t>
        </r>
      </text>
    </comment>
    <comment ref="E74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nga buxheti eshte hek performanca ne shendetsi nga pagat </t>
        </r>
      </text>
    </comment>
    <comment ref="D75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pozicioni I mallrave dhe sherbimeve eshte zvoglue per 30968 euro dhe ate 9368 per rtk dhe 21600 per formular te gjendjes civile</t>
        </r>
      </text>
    </comment>
    <comment ref="E75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shuma prej 28724 eshte zvoglue nga buxheti per destinime :2166 euro per qert.e gjendjes civile dhe 7124 euro performanca ne shendetesi </t>
        </r>
      </text>
    </comment>
    <comment ref="F75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Per delegimin e kompetencave nga adjensioni I pyjeve  per mallra e sherbime  dhe 43.311,00 euro janë bart nga poz. I inv.kapitale</t>
        </r>
      </text>
    </comment>
    <comment ref="G75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nga UNDP per Radio Sharrin pjesa e dyte  4.000,00 dhe 2.420,00 per zyrtare e qeshtjes gjinore </t>
        </r>
      </text>
    </comment>
    <comment ref="H75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Paraqet shumen  e prej 311,014.00 nga grantiqeveritar,pastaj shumen prej 23.680 .00 nga donatoret dhe 16.954,47 euro nga mjete  e bartura.</t>
        </r>
      </text>
    </comment>
    <comment ref="E76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Per bartje te kompetencave Agjensioni pyjor per sherbime komunale</t>
        </r>
      </text>
    </comment>
    <comment ref="E78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Pozicioni I inv.kapitale nga granti qev. Eshte rrit per 69646 mjete keto te bartura nga Min.e punes dhe mirq.soc.per fasadimin e nd.kolek.</t>
        </r>
      </text>
    </comment>
    <comment ref="G78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Nga UNDP  25000,0 euro per kanalizimin e fshatit Brrut</t>
        </r>
      </text>
    </comment>
    <comment ref="F496" authorId="0">
      <text>
        <r>
          <rPr>
            <b/>
            <sz val="8"/>
            <rFont val="Tahoma"/>
            <family val="0"/>
          </rPr>
          <t>Customer:</t>
        </r>
        <r>
          <rPr>
            <sz val="8"/>
            <rFont val="Tahoma"/>
            <family val="0"/>
          </rPr>
          <t xml:space="preserve">
ky projekt ka qene I buxhetuar 30.000,00 me rishiqim eshte zvoglue nga 30.000,00 euro ne 15.000,00 euro.Diferenca prej 15.000,00  euro eshte barte te projekti kubezimi I rruges Blq  nen nr.rend.10</t>
        </r>
      </text>
    </comment>
    <comment ref="F501" authorId="0">
      <text>
        <r>
          <rPr>
            <b/>
            <sz val="8"/>
            <rFont val="Tahoma"/>
            <family val="0"/>
          </rPr>
          <t>Customer:15.000,00 euro jane bart nga projkti kubezimi I rruges Pllajnikku kane qene te buxhetuara 30.000,00 euro</t>
        </r>
        <r>
          <rPr>
            <sz val="8"/>
            <rFont val="Tahoma"/>
            <family val="0"/>
          </rPr>
          <t xml:space="preserve">
</t>
        </r>
      </text>
    </comment>
    <comment ref="F513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janë ridestinue  nga inv.kap.ne poz. E mallrave e sherbimeve</t>
        </r>
      </text>
    </comment>
    <comment ref="F519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Nga ky projekt jane hek 3.815,00 euro dhe jane transferue ne poz. E mall. E sh. Buxheti per kete poz. Mbetet 46185</t>
        </r>
      </text>
    </comment>
    <comment ref="F520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eshte zvoglue nga 40.000,00 euro në 26.533.50  euro.diferenca eshte transferue ne poz. E mallrave e sherbimeve </t>
        </r>
      </text>
    </comment>
    <comment ref="F523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Blerja e automjetit e parapar me buxhet ne shumen prej 14.000,00 euro eshte tran. Poz. E mallrave dhe sherbimeve </t>
        </r>
      </text>
    </comment>
    <comment ref="F524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Buxheti eshte zvoglue nga 20.000,00 euro ne 10.970,50 euro dif.prej 9029,50 euro eshte transferue ne poz. E mallrave e sherb.</t>
        </r>
      </text>
    </comment>
  </commentList>
</comments>
</file>

<file path=xl/sharedStrings.xml><?xml version="1.0" encoding="utf-8"?>
<sst xmlns="http://schemas.openxmlformats.org/spreadsheetml/2006/main" count="1278" uniqueCount="753">
  <si>
    <t>Pozicioni i pagave  dhe shtesave  nga 2.331.373,00 euro është ngrit në  2.474.963,00 euro</t>
  </si>
  <si>
    <t xml:space="preserve">me nji shumë të ngritjes prej </t>
  </si>
  <si>
    <t>143.590,00 euro,</t>
  </si>
  <si>
    <t>Totali I buxhetit perfundimtar</t>
  </si>
  <si>
    <t>Tabela 3.Buxheti perfundimtar  I financuar sipas burimeve</t>
  </si>
  <si>
    <t xml:space="preserve">Fondi I Përgjitheshem </t>
  </si>
  <si>
    <t xml:space="preserve">Sqarime  rreth  2 kodeve  ekonomike  31690 dhe 31900 </t>
  </si>
  <si>
    <t xml:space="preserve">Ne kodin ekonomik 31900 është kodifikua shuma prej 46.283,70 euro e cila shumë  është pague </t>
  </si>
  <si>
    <t>për :</t>
  </si>
  <si>
    <t xml:space="preserve">1.Punimi I projektit për ujësjellësin e Dragashit në shumë prej </t>
  </si>
  <si>
    <t xml:space="preserve">39.400,00 eujro dhe </t>
  </si>
  <si>
    <t>eujro.</t>
  </si>
  <si>
    <t>Te hyrat vetanake te buxhetuara per vitin 2010</t>
  </si>
  <si>
    <t>Ndarjet buxhetore të aprovuara sipas Ligjit mbi Ndarjet buxhetore  ekzekutohen në baza  periodike dhe</t>
  </si>
  <si>
    <t>mujore  sipas planit   mbi  rrjedhjen e parasë se gatshme.</t>
  </si>
  <si>
    <t>Kategoria e pagave dhe shtesave  alokohen në baza mujore,nderkaq  kategoria e  mallrave dhe sherbimeve</t>
  </si>
  <si>
    <t xml:space="preserve">Ne tabelen nr.5 është paraqit ekzekutimi i buxhetit  sipas burimeve dhe  kategorive buxhetore  dhe gjendja e </t>
  </si>
  <si>
    <t>mjeteve të pa shpenzuara.</t>
  </si>
  <si>
    <t>Bazuar në të dhënat e prezentuara në pasqyrim tabelar  shifet se Fondi i përgjithëshem është realzue në shkallë</t>
  </si>
  <si>
    <t xml:space="preserve">prej    </t>
  </si>
  <si>
    <t xml:space="preserve">Ne kodin  31690 Pajisje tjera është kdoifikue shuma prej  5716,35 euro e cila shumë është pague </t>
  </si>
  <si>
    <t>per montimin e pajisjeve për nxemje qendrore në shkollen e mesme.</t>
  </si>
  <si>
    <t>dhe fondi i donatorve në shkallë prej 100%</t>
  </si>
  <si>
    <t xml:space="preserve">SHPALOSJA E SHENIMEVE </t>
  </si>
  <si>
    <t xml:space="preserve">1.Pagat dhe shtesat </t>
  </si>
  <si>
    <t>Tabela nr.6  (pagat dhe shtesat)</t>
  </si>
  <si>
    <t>2009/2010 %</t>
  </si>
  <si>
    <t>Tabela nr.7  (pagat dhe shtesat  2010 krahasuar me dy vite paraprake)</t>
  </si>
  <si>
    <t xml:space="preserve">buxhetit  paraqet Fondi i Përgjithëshem me nji pjeëmarrje prej 88%,pastaj të hyrat vetanake me 8%,burimet e </t>
  </si>
  <si>
    <t xml:space="preserve">KOMUNA E DRAGASHIT </t>
  </si>
  <si>
    <t xml:space="preserve">Administrata </t>
  </si>
  <si>
    <t xml:space="preserve">Zyra e kuvendit </t>
  </si>
  <si>
    <t>Buxhet e financa</t>
  </si>
  <si>
    <t xml:space="preserve">Zjarrfikesit </t>
  </si>
  <si>
    <t xml:space="preserve">ZLK </t>
  </si>
  <si>
    <t xml:space="preserve">Katastri </t>
  </si>
  <si>
    <t xml:space="preserve">urbanizmi </t>
  </si>
  <si>
    <t xml:space="preserve">shendetesia </t>
  </si>
  <si>
    <t xml:space="preserve">kultura </t>
  </si>
  <si>
    <t>Pagesat nga te hyrat vetanake 2010</t>
  </si>
  <si>
    <t>RAPORTI I PAGESAVE  SIPAS PROGRAMEVE  PER PERIUDHEN JANAR-DHJETOR 2010</t>
  </si>
  <si>
    <t>mjeteve vetanake të bartura nga viti paraprak - 2009 me 3% dhe Fondi i donatorve te jashtem me  1%.</t>
  </si>
  <si>
    <t>Nga pasqyrimi  grafik i shperndarjes se buxhetit  ne kategori buxhetore,pjesëmarrje ma te madhe kanë</t>
  </si>
  <si>
    <t xml:space="preserve">SHPJEGIME NË  NDRYSHIMET E  BUXHETIT FILLESTAR </t>
  </si>
  <si>
    <t>EKZEKUTIMI I BUXHETIT PER VITIN 2010</t>
  </si>
  <si>
    <t>Tabela nr.5 (Pasqyra e buxhetit,alokimet buxhetore,shpenzimet  dhe gjendja e mjeteve te pa shpenzuara)</t>
  </si>
  <si>
    <t>Te hyrat vetanake te vitit 2009 te bartura ne 2010</t>
  </si>
  <si>
    <t>Sherbimet keshilledhenese</t>
  </si>
  <si>
    <t>Vaj</t>
  </si>
  <si>
    <t xml:space="preserve">LLOJET E SHPENZIMEVE </t>
  </si>
  <si>
    <t>Te tjera (te hyrat vet. Te ink.me teper)</t>
  </si>
  <si>
    <t xml:space="preserve">Te tjera ( te hyrat vetanake  te pa sistemuara) </t>
  </si>
  <si>
    <t>Te tjera (Te hyrat vet.ta pa sist.</t>
  </si>
  <si>
    <t>f/</t>
  </si>
  <si>
    <t xml:space="preserve">se shuma e buxhetuar per te hyra vetanake .Kjo shuma paraqet diferencen ne mes te  mjeteve te grumbulluar </t>
  </si>
  <si>
    <t>Ne strukturen e te hyrave vetanake  shifet se  te hyrat nga tatimi ne pronë kanë nji pjesemarrje prej 27,67%.</t>
  </si>
  <si>
    <t>I   inkasimit me te madh te te hyrave vetanake.</t>
  </si>
  <si>
    <t>Te jera (te hyrat vet.te pa sist.)</t>
  </si>
  <si>
    <t>Te hyrat vetanake 2010</t>
  </si>
  <si>
    <t>Te hyrat vetanake te bar.2009</t>
  </si>
  <si>
    <t>Shperndarja e buxhetit është bë në kategori buxhetore si:</t>
  </si>
  <si>
    <t>mbi planin e buxhetit me 1%.</t>
  </si>
  <si>
    <t>Në tabelen nr.2 është paraqit i tër procesi i formimit të buxhetit  në shumen prej  4.718.582,37 euro</t>
  </si>
  <si>
    <t>Të hyrat vetanake  te bartura nga viti 2009</t>
  </si>
  <si>
    <t>2010/2009%</t>
  </si>
  <si>
    <t xml:space="preserve">BURIMET E FINANCIMIT </t>
  </si>
  <si>
    <t>Tabela nr.4  (Shperndarja e buxhetit në kategori buxhetore)</t>
  </si>
  <si>
    <t xml:space="preserve">KATEGORITË BUXHETORE </t>
  </si>
  <si>
    <t>Pozicioni i mallrave dhe sherbimeve  ne shumen prej 351.016,47 euro  duke aplikue zvoglimet</t>
  </si>
  <si>
    <t xml:space="preserve">prej 38.092,00  euro ka marr nji gjendje të re prej </t>
  </si>
  <si>
    <t>312.924,47 euro.</t>
  </si>
  <si>
    <t xml:space="preserve">Shuma prej  312.924,47 euro është shtua edhe për </t>
  </si>
  <si>
    <t xml:space="preserve">4.998,00  euro për bartjen e kompetecave nga </t>
  </si>
  <si>
    <t>Agjensioni i Pyjeve dhe  6.420,00 euro  per mallra e sherbime  te financuara nga UNDP</t>
  </si>
  <si>
    <t>bart ne buxhetin e komunës 870,00 euro.</t>
  </si>
  <si>
    <t>Pagesa nga palët  treta për investime kapitale</t>
  </si>
  <si>
    <t>MAPL ,sipas marrveshjes  të lidhur me komunën ka kontribue në   formën e bashkëfinancimit  me 45.500,00</t>
  </si>
  <si>
    <t xml:space="preserve">euro për financimin e projektit Asfaltimi i rruges Zym .Marrveshja është nënshkrua me 22.03.2010 me </t>
  </si>
  <si>
    <t>nr.IV-415-213/2</t>
  </si>
  <si>
    <t>Mjetet e Ministrisë nuk janë pjesë e buxhetit të komunës nga se pagesa është bë nga ana e Ministrisë.</t>
  </si>
  <si>
    <t xml:space="preserve">deficit-mungesë mjetesh financiare .Kështu ,për mbulimin e obligimeve të arrijtura  është bë kërkesë Ministrisë </t>
  </si>
  <si>
    <t>Nga paraqitja grafike e struktures së financimit te buxhetit komunal  shifet se burim kryesor I financimit të</t>
  </si>
  <si>
    <t xml:space="preserve">per Ekonomi dhe Financa që nga pozicioni i investimeve kapitale të transferehot shuma prej 43.311,00 euro në </t>
  </si>
  <si>
    <t>e/</t>
  </si>
  <si>
    <t xml:space="preserve">Duke pas për bazë zvoglimet te pozicioni i mallrave dhe sherbimeve  u krijua në buxhet nji </t>
  </si>
  <si>
    <t xml:space="preserve">Pozicioni i investimeve kapitale  pas zvoglimit  prej 43.311,00 euro është shtue edhe për </t>
  </si>
  <si>
    <t>69.646,00 euro  për fasadimin e  ndertesave kolektive dhe  25.000,00 euro nga  donacionet e financuara nga UNDP</t>
  </si>
  <si>
    <t xml:space="preserve">per investime kapitale.Kështu ,pozicioni i investimeve kapitale kap shumen totale prej  </t>
  </si>
  <si>
    <t>Te pozicioni i sherbimeve komunale  nga Agjencioni i pyjeve  per bartje të komptencave janë</t>
  </si>
  <si>
    <t xml:space="preserve">pozicionin e mallrave dhe sherbimeve.Kërkesa është aprovue dhe ridestinimi është ekzekutua nga  MEF-i. </t>
  </si>
  <si>
    <t>Struktura e pozicionit të mallrave dhe sherbimeve  pas  ndryshimeve të kryera në buxhet</t>
  </si>
  <si>
    <t xml:space="preserve">Ne shumen e buxhetit ne te tjera jane sistemue 39.647,24 euro qe paraqesin  rritjen e buxhetit si rezultat </t>
  </si>
  <si>
    <t xml:space="preserve">Shuma prej 39.647,24 euro paraqet  shumen e te hyrave vetanake  te  inkasuara  me teper </t>
  </si>
  <si>
    <t>prej  396.538,24 euro dhe shumes se buxhetuar prej 356.891,00 euro.</t>
  </si>
  <si>
    <t xml:space="preserve">investimet kapitale me  36% dhe mjetet e pa sistemuara prej 39.647,24 euro  qe jane te hyra te inkasuara </t>
  </si>
  <si>
    <t xml:space="preserve">të komunës për 39.647,24 euro. </t>
  </si>
  <si>
    <t>Te tjera</t>
  </si>
  <si>
    <t>BAZA LIGJORE PËR RAPORTIM</t>
  </si>
  <si>
    <t>nga te hyrat vetanake te komunes te bartura nga 2009 ne 2010</t>
  </si>
  <si>
    <t>nga UNDP</t>
  </si>
  <si>
    <t>Kodi ekonomik</t>
  </si>
  <si>
    <t xml:space="preserve">Lloji I shpenzimit </t>
  </si>
  <si>
    <t xml:space="preserve">PROGRAMET BUXHETORE </t>
  </si>
  <si>
    <t>Drejtorati per admini.</t>
  </si>
  <si>
    <t>Drejtorati per urbanizem</t>
  </si>
  <si>
    <t>Drejtorati per arsim</t>
  </si>
  <si>
    <t xml:space="preserve">Shpenzimet e udhetimit ne vend </t>
  </si>
  <si>
    <t>Shpenzimet e udhetimit jasht vendit</t>
  </si>
  <si>
    <t xml:space="preserve">Shpenzimet tjera tel.Vala </t>
  </si>
  <si>
    <t xml:space="preserve">Sherbimet e aresimit e trajnimit </t>
  </si>
  <si>
    <t xml:space="preserve">Sherbimet kontraktuese </t>
  </si>
  <si>
    <t xml:space="preserve">Shpenizmet e antarsimit </t>
  </si>
  <si>
    <t xml:space="preserve">Kompjuter me pak se &lt;1000 euro </t>
  </si>
  <si>
    <t xml:space="preserve">Pajisje tjera </t>
  </si>
  <si>
    <t xml:space="preserve">Furnizime me mat.zyre </t>
  </si>
  <si>
    <t xml:space="preserve">Furnizime me ushqim e pije </t>
  </si>
  <si>
    <t xml:space="preserve">Furnizime pastrimi </t>
  </si>
  <si>
    <t xml:space="preserve">Karburante per vetura </t>
  </si>
  <si>
    <t xml:space="preserve">Sigurimi e regjistrimi I automjeteve </t>
  </si>
  <si>
    <t xml:space="preserve">Mirembajtja e riparimi I automjeteve </t>
  </si>
  <si>
    <t xml:space="preserve">Mirembajtja e inf.rrugore </t>
  </si>
  <si>
    <t xml:space="preserve">Mirembajtja e mobiljeve e pajisjeve </t>
  </si>
  <si>
    <t>Reklamat dhe konkurset</t>
  </si>
  <si>
    <t>Shpenzimet per informim publik</t>
  </si>
  <si>
    <t xml:space="preserve">Drekat zyrtare </t>
  </si>
  <si>
    <t xml:space="preserve">Totali </t>
  </si>
  <si>
    <t xml:space="preserve">Subvencione per entitetet publike </t>
  </si>
  <si>
    <t>Subvenione per kulture teater bibl.</t>
  </si>
  <si>
    <t>Subvencione per perfituesit indiv.</t>
  </si>
  <si>
    <t>Totali mallra e sherbime  fondi 21</t>
  </si>
  <si>
    <t xml:space="preserve">Zyra e kryetarit </t>
  </si>
  <si>
    <t xml:space="preserve">Nafte per ngrohje qendrore </t>
  </si>
  <si>
    <t xml:space="preserve">Mirembajtja e tek.informative </t>
  </si>
  <si>
    <t xml:space="preserve">Botimet e publikimeve </t>
  </si>
  <si>
    <t xml:space="preserve">Ndertimi I rrugeve </t>
  </si>
  <si>
    <t xml:space="preserve">Ndertimi I kanalizimit </t>
  </si>
  <si>
    <t xml:space="preserve">Ndertimi I ujesjellsit </t>
  </si>
  <si>
    <t>Totali  I investimeve kapitale  21</t>
  </si>
  <si>
    <t>Paga neto permes listes se pagav</t>
  </si>
  <si>
    <t xml:space="preserve">Tatimi ne paga </t>
  </si>
  <si>
    <t xml:space="preserve">Kontributi per pension I punetorit </t>
  </si>
  <si>
    <t xml:space="preserve">Kontributi pensional I punedhensit </t>
  </si>
  <si>
    <t>Pagesa jasht orarit te punes</t>
  </si>
  <si>
    <t>Totali rrogat dhe pagat  21</t>
  </si>
  <si>
    <t xml:space="preserve">Sherbimet teknike </t>
  </si>
  <si>
    <t xml:space="preserve">Mirembajtja e ndertesave </t>
  </si>
  <si>
    <t xml:space="preserve">vaj per ngrohje </t>
  </si>
  <si>
    <t>Qymur</t>
  </si>
  <si>
    <t>Dru</t>
  </si>
  <si>
    <t>Totali I subvencioneve fondi 21  dhe 22</t>
  </si>
  <si>
    <t xml:space="preserve">Ndertesa rezidenciale </t>
  </si>
  <si>
    <t xml:space="preserve">Furnizime mjeksore </t>
  </si>
  <si>
    <t>Totali I pergjitheshem</t>
  </si>
  <si>
    <t>Totali ne € 000</t>
  </si>
  <si>
    <t xml:space="preserve">Pagesa per sindikate </t>
  </si>
  <si>
    <t xml:space="preserve">Meditjet e delegatve dhe komisioneve </t>
  </si>
  <si>
    <t xml:space="preserve">Shpenzimet postare </t>
  </si>
  <si>
    <t xml:space="preserve">Sherbimet shendetsore </t>
  </si>
  <si>
    <t>Mobilje me pak se 1000 euro</t>
  </si>
  <si>
    <t>Drejtorati per buxhet e fin.</t>
  </si>
  <si>
    <t>Shpenzimet e rrymes</t>
  </si>
  <si>
    <t>Shpenzimet e ujit</t>
  </si>
  <si>
    <t>Mbeturinat</t>
  </si>
  <si>
    <t>Shpenzimet e tel.fiks</t>
  </si>
  <si>
    <t>Drejtorati per bujqesi</t>
  </si>
  <si>
    <t>Drejtorati per shendetesi</t>
  </si>
  <si>
    <t>Drejtorati per kulture</t>
  </si>
  <si>
    <t>karburantet  për vetura 78,72%,mirëmbajtja e riparimi i automjeteve  për 38,66%,shpenzimet e informimit publik janë</t>
  </si>
  <si>
    <t>Telefona me pak se 1000 euro</t>
  </si>
  <si>
    <t xml:space="preserve">Makina fotokopjuese </t>
  </si>
  <si>
    <t xml:space="preserve">Karburante per gjenerator </t>
  </si>
  <si>
    <t>Pajisje spec.mjeksore</t>
  </si>
  <si>
    <t xml:space="preserve">sigurimi I ndertesave </t>
  </si>
  <si>
    <t xml:space="preserve">TOTALI </t>
  </si>
  <si>
    <t>totali</t>
  </si>
  <si>
    <t>TOTALI</t>
  </si>
  <si>
    <t xml:space="preserve">Totali  I investimeve kapitale  </t>
  </si>
  <si>
    <t xml:space="preserve">Totali mallra e sherbime  </t>
  </si>
  <si>
    <t>%</t>
  </si>
  <si>
    <t xml:space="preserve">shpenzimet e internetit </t>
  </si>
  <si>
    <t>Kompjuter ndermjet 1000 e 5000</t>
  </si>
  <si>
    <t>pajisje tjera ndermjet 1000 e 5000 euro</t>
  </si>
  <si>
    <t xml:space="preserve">Furnizime me veshmbathje sportive </t>
  </si>
  <si>
    <t>Provizioni bankar</t>
  </si>
  <si>
    <t xml:space="preserve">Transferet per qeverite tjera </t>
  </si>
  <si>
    <t>RAPORTI</t>
  </si>
  <si>
    <t xml:space="preserve">MBI  REALIZIMIN E TE HYRAVE DHE  TE DALAVE BUXHETORE </t>
  </si>
  <si>
    <t xml:space="preserve">Rrogat dhe pagat </t>
  </si>
  <si>
    <t xml:space="preserve">Mallrat dhe Sherbimet </t>
  </si>
  <si>
    <t xml:space="preserve">Shpenzimet komunale </t>
  </si>
  <si>
    <t xml:space="preserve">Subvencionet dhe transferet </t>
  </si>
  <si>
    <t xml:space="preserve">Investimet kapitale </t>
  </si>
  <si>
    <t xml:space="preserve">Totali I buxhetit fillestar </t>
  </si>
  <si>
    <t>1.Nga granti Qeveritar ………………………………………………………………………</t>
  </si>
  <si>
    <t xml:space="preserve">totali </t>
  </si>
  <si>
    <t xml:space="preserve">Buxheti fillestar </t>
  </si>
  <si>
    <t xml:space="preserve">Granti I pergjitheshem </t>
  </si>
  <si>
    <t xml:space="preserve">Grantet e brendeshme </t>
  </si>
  <si>
    <t xml:space="preserve">Grantet e jashtme </t>
  </si>
  <si>
    <t>Totali</t>
  </si>
  <si>
    <t>Buxheti</t>
  </si>
  <si>
    <t>alokimet</t>
  </si>
  <si>
    <t>shpenzimet</t>
  </si>
  <si>
    <t>buxheti I pa shpenzuar</t>
  </si>
  <si>
    <t>alokimi I pa shpenzuar</t>
  </si>
  <si>
    <t>Totali I grantit</t>
  </si>
  <si>
    <t xml:space="preserve">Pershkrimi </t>
  </si>
  <si>
    <t>totali I te hyrave vetanake</t>
  </si>
  <si>
    <t>Qerrshor</t>
  </si>
  <si>
    <t>gusht</t>
  </si>
  <si>
    <t xml:space="preserve">dhjetor </t>
  </si>
  <si>
    <t xml:space="preserve">Granti qeveritar    fondi 10                                                                                           </t>
  </si>
  <si>
    <t>Te  hyrat vetanake 2009  fondi 21</t>
  </si>
  <si>
    <t>Te hyrat nga grantet e percaktuara te donatorve</t>
  </si>
  <si>
    <t>Totali pagat</t>
  </si>
  <si>
    <t>Paga neto permes listes se pagave</t>
  </si>
  <si>
    <t xml:space="preserve">Punetoret me kontrate  nuk jane ne listen e pagave </t>
  </si>
  <si>
    <t xml:space="preserve">Llojet e shpenzimeve </t>
  </si>
  <si>
    <t>% e ndr.</t>
  </si>
  <si>
    <t>Tabela nr.8 (sherbimet komunale)</t>
  </si>
  <si>
    <t>Tabela  9  Subvencionet dhe transferet</t>
  </si>
  <si>
    <t>Me orar të plotë</t>
  </si>
  <si>
    <t>Me orar të shkurtuar</t>
  </si>
  <si>
    <t>Drejtorati per buxhet e financa</t>
  </si>
  <si>
    <t>2.Nga te hyrat vetanake te komunës ………………………………………………………</t>
  </si>
  <si>
    <t xml:space="preserve">gjinore.Po  kështu ,shpenzimet për dreka zyrtare  të financuara  nga UNDP-a për zyrtaren për qështje gjinore në </t>
  </si>
  <si>
    <t xml:space="preserve">8.114,25 euro  për darkën solemne mee rastin e përfundimit të vitit shkollorë dhe pjesa tjetër u përket shpenzimeve </t>
  </si>
  <si>
    <t>per  koktele me rastin e manifestimeve të ndryshme.</t>
  </si>
  <si>
    <t>shkaku se në disa shkolla kanë pas nji sasi të druve të pa djegura të blera në vitin 2008.</t>
  </si>
  <si>
    <t xml:space="preserve">Pagat </t>
  </si>
  <si>
    <t xml:space="preserve">mallrat e sherbimet </t>
  </si>
  <si>
    <t>Investimet kapitale</t>
  </si>
  <si>
    <t>Nr</t>
  </si>
  <si>
    <t xml:space="preserve">kodi </t>
  </si>
  <si>
    <t>Emertimi (lloji I te hyrave )</t>
  </si>
  <si>
    <t>Tatimi ne pronë</t>
  </si>
  <si>
    <t>Taksa mbi regj. E automjeteve</t>
  </si>
  <si>
    <t xml:space="preserve">Taksa per leje ndertimi </t>
  </si>
  <si>
    <t>taksa mbi ndrrimin e dest.te tokes</t>
  </si>
  <si>
    <t>Taksa per çertifikata te lindjes</t>
  </si>
  <si>
    <t>Taksa  per çertifikata te kurorizimit</t>
  </si>
  <si>
    <t>Taksa per çertifikata te vdekjes</t>
  </si>
  <si>
    <t>Taksa tjera te ofiqarisë</t>
  </si>
  <si>
    <t>Taksa mbi verifikimin e dok, te ndr.</t>
  </si>
  <si>
    <t>Taska mbi fotokopjen e dokument.</t>
  </si>
  <si>
    <t xml:space="preserve">Taksa per fletekerkese-lutje </t>
  </si>
  <si>
    <t xml:space="preserve">Licenta tjera per afarizem </t>
  </si>
  <si>
    <t>b/arsimi parahkollor dhe qerdhet</t>
  </si>
  <si>
    <t>c/arsimi fillor</t>
  </si>
  <si>
    <t>d/arsimi I mesem</t>
  </si>
  <si>
    <t>Drejtorati për arsim totali</t>
  </si>
  <si>
    <t>Shfrytezimi I prones publike</t>
  </si>
  <si>
    <t xml:space="preserve">Qiraja nga objektet publike </t>
  </si>
  <si>
    <t xml:space="preserve">Licenca per regj, e biznisit </t>
  </si>
  <si>
    <t xml:space="preserve">Licencat ndertimore </t>
  </si>
  <si>
    <t xml:space="preserve">pjesemarrje ne tender </t>
  </si>
  <si>
    <t>Gjobat ne trafik</t>
  </si>
  <si>
    <t>Nga Agjencioni Pyjor I Kosovës</t>
  </si>
  <si>
    <t>Participimi I shendetesisë</t>
  </si>
  <si>
    <t>euro</t>
  </si>
  <si>
    <t xml:space="preserve">kodi I projektit </t>
  </si>
  <si>
    <t xml:space="preserve">TE HYRAT VETANAKE </t>
  </si>
  <si>
    <t xml:space="preserve">Të hyrat vetanake  paraqesin burimin e dyte te financimit te buxhetit të komunës.Ne strukturen e financimit </t>
  </si>
  <si>
    <t>Sipas dispozitave te Ligjit mbi Financat e pushtetit lokal ,komuna është e autorizuar  që qeshtjen e grumbu-</t>
  </si>
  <si>
    <t>llimit të të hyrave vetanake ta rregullojë me  Rregullore  të veqanta.</t>
  </si>
  <si>
    <t>Duke pas per bazë autorizimin ligjore ,komuna ka pru regullore me te cilat  grumbullohen taksat dhe ngarkesat.</t>
  </si>
  <si>
    <t>me te njejten periudhe te vitit paraprak.</t>
  </si>
  <si>
    <t>Gjobat e trafikut te shq.nga Gjykata</t>
  </si>
  <si>
    <t xml:space="preserve">Buxheti I pa shpenzuar për investime kapitale  i financuar nga  Fondi i përgjithëshëm në shumën prej </t>
  </si>
  <si>
    <t>13.356,01 euro  paraqet shumen e mbetjeve nga projektet e realizuara .</t>
  </si>
  <si>
    <t xml:space="preserve">Shuma buxhetore e formuar sipas ndarjeve buxhetore të lartëshenuara ,në procesin e ekzekutimit </t>
  </si>
  <si>
    <t>të tijë ka kalue nëpër faza të zvoglimit dhe rritjes .</t>
  </si>
  <si>
    <t xml:space="preserve">struktura </t>
  </si>
  <si>
    <t xml:space="preserve"> </t>
  </si>
  <si>
    <t>euro.</t>
  </si>
  <si>
    <t>Te hyrat vetanake te bartura nga viti I kaluar</t>
  </si>
  <si>
    <t>Totali ne dispozicion per ndarje  ne vitin aktual</t>
  </si>
  <si>
    <t>Shuma e ndar per kete vit</t>
  </si>
  <si>
    <t>Pagat dhe meditjet</t>
  </si>
  <si>
    <t>Mallrat dhe sherbimet</t>
  </si>
  <si>
    <t>Tabela nr.19 shpalos të hyrat vetanake  në aspektin e shkalles  se rritjes  dhe zvoglimit te kategorive të hyrave ,</t>
  </si>
  <si>
    <t>krahasuar me ato te vitit 2009 dhe pjesëmarrja e sejcilit lloj te te hyres vetanake ne te hyrat totale .</t>
  </si>
  <si>
    <t>Shuma totale e inkasuar e tatimit ne pronë ne periudhen raportuese është për 5,80% me e lartë  se  ajo</t>
  </si>
  <si>
    <t>e vitit 2009, për  6.015,79 euro.</t>
  </si>
  <si>
    <t>per vitin qe mbaron me 31 dhjetor 2010</t>
  </si>
  <si>
    <t>Transferet dhe subvencionet</t>
  </si>
  <si>
    <t>Shpenzimet kapitale</t>
  </si>
  <si>
    <t>tjerat</t>
  </si>
  <si>
    <t>shuma e bartur</t>
  </si>
  <si>
    <t xml:space="preserve">Sherbimet komunale </t>
  </si>
  <si>
    <t>Janar</t>
  </si>
  <si>
    <t>shkurt</t>
  </si>
  <si>
    <t>mars</t>
  </si>
  <si>
    <t>prill</t>
  </si>
  <si>
    <t>maj</t>
  </si>
  <si>
    <t>korrik</t>
  </si>
  <si>
    <t>shtator</t>
  </si>
  <si>
    <t>tetor</t>
  </si>
  <si>
    <t>nentor</t>
  </si>
  <si>
    <t xml:space="preserve">Komuna e Dragashit </t>
  </si>
  <si>
    <t xml:space="preserve">PËRSHKRIMI </t>
  </si>
  <si>
    <t>Buxheti fillestar</t>
  </si>
  <si>
    <t>Buxheti me rishikim</t>
  </si>
  <si>
    <t>Buxheti perfundimtar</t>
  </si>
  <si>
    <t xml:space="preserve">ndryshimet </t>
  </si>
  <si>
    <t>SMFK</t>
  </si>
  <si>
    <t>në,%</t>
  </si>
  <si>
    <t>a</t>
  </si>
  <si>
    <t>b</t>
  </si>
  <si>
    <t>c</t>
  </si>
  <si>
    <t>d</t>
  </si>
  <si>
    <t>e=(c-b)/b</t>
  </si>
  <si>
    <t>f=(d-b)/b</t>
  </si>
  <si>
    <t>g=(d-c)/c</t>
  </si>
  <si>
    <t>GJITHESEJT BUXHETI  2009</t>
  </si>
  <si>
    <t xml:space="preserve">Raporti I buxhetit duke perfshirë edhe  grantet e donatorve </t>
  </si>
  <si>
    <t xml:space="preserve">Raporti I ekzekutimit te buxhetit </t>
  </si>
  <si>
    <t xml:space="preserve">PERSHKRIMI </t>
  </si>
  <si>
    <t>shen.</t>
  </si>
  <si>
    <t>Buxhjeti perfundimtar</t>
  </si>
  <si>
    <t>Pagesat</t>
  </si>
  <si>
    <t>progresi</t>
  </si>
  <si>
    <t>SIMFK</t>
  </si>
  <si>
    <t>e=(d-b)/b</t>
  </si>
  <si>
    <t>f=(d-c)/c</t>
  </si>
  <si>
    <t>GJITHESEJT PAGESAT</t>
  </si>
  <si>
    <t>(1+2+3+4)</t>
  </si>
  <si>
    <t>Pagesta nga Granti I pergjithëshem</t>
  </si>
  <si>
    <t xml:space="preserve">Mallrat dhe sherbimet </t>
  </si>
  <si>
    <t>Shpenzimet komunale</t>
  </si>
  <si>
    <t>subvencionet e transferet</t>
  </si>
  <si>
    <t>Pagesat nga te hyrat vetanake 2009</t>
  </si>
  <si>
    <t>Pagesat nga te hyrat vetanake 2008</t>
  </si>
  <si>
    <t xml:space="preserve">Pagesat nga grantet e percaktuara </t>
  </si>
  <si>
    <t>Te hyrat vetanake  te pranuara ne kete vit.</t>
  </si>
  <si>
    <t xml:space="preserve">te buxhetit fillestar ,te hyrat vetanake kanë nji pjesëmarrje prej 8%  te cilat per vitin buxhetor 2010 janë </t>
  </si>
  <si>
    <t>buxhetue  buxhetua në shumën prej 356.891,00 euro.</t>
  </si>
  <si>
    <t xml:space="preserve">Ne pasqyren tabelare nr.18 janë paraqit llojet dhe shumat e inkasuara  te te hyrave vetanake te  krahasuar </t>
  </si>
  <si>
    <t>Paraqitja e të hyrave vetanake në tabelen nr.18 është bë edhe për dy vite paraprake.</t>
  </si>
  <si>
    <t xml:space="preserve">Tabela  nr.18 Të hyrat vetanaka </t>
  </si>
  <si>
    <t>Tabela nr.19 (struktura e të hyrave vetanake)</t>
  </si>
  <si>
    <t>Komuna e Dragashit</t>
  </si>
  <si>
    <t>Raporti I buxhetit  per vitin e perfunduar me 31 dhjetor 2009</t>
  </si>
  <si>
    <t>RAPORTI I PRANIMEVE SIPAS PROGRAMEVE   (Te hyrat sipas programeve)</t>
  </si>
  <si>
    <t>Gjoabat e trafikut te shq.nga Gjykata</t>
  </si>
  <si>
    <t xml:space="preserve">Drejtorati per administrate </t>
  </si>
  <si>
    <t>Pagesat nga fondi I pergjithëshem</t>
  </si>
  <si>
    <t xml:space="preserve">K l a s I f I k I m I  e k o n o m I k </t>
  </si>
  <si>
    <t xml:space="preserve">kodi I programit </t>
  </si>
  <si>
    <t>sherb.komunale</t>
  </si>
  <si>
    <t xml:space="preserve">subvencionet </t>
  </si>
  <si>
    <t xml:space="preserve">investimet kapitale </t>
  </si>
  <si>
    <t>Shërbimet e përgjitheshme publike</t>
  </si>
  <si>
    <t>01</t>
  </si>
  <si>
    <t>Mbrojtja</t>
  </si>
  <si>
    <t xml:space="preserve">Rendi dhe siguria publike </t>
  </si>
  <si>
    <t>03</t>
  </si>
  <si>
    <t>Çështjet/mardhënjet ekonomike</t>
  </si>
  <si>
    <t>04</t>
  </si>
  <si>
    <t xml:space="preserve">Mbrojtja e Mjedisit </t>
  </si>
  <si>
    <t xml:space="preserve">Çështjet e Banimit dhe Komunitetit </t>
  </si>
  <si>
    <t>06</t>
  </si>
  <si>
    <t>Shëndetesia</t>
  </si>
  <si>
    <t>07</t>
  </si>
  <si>
    <t xml:space="preserve">Rekreacioni ,kultura dhe Religjioni </t>
  </si>
  <si>
    <t>08</t>
  </si>
  <si>
    <t xml:space="preserve">Arsimi </t>
  </si>
  <si>
    <t>09</t>
  </si>
  <si>
    <t>Mbrojtja sociale</t>
  </si>
  <si>
    <t>10</t>
  </si>
  <si>
    <t xml:space="preserve">Pagesat nga fondi Ii donatorve </t>
  </si>
  <si>
    <t xml:space="preserve">mallrate sherbimet </t>
  </si>
  <si>
    <t>sherb.kom.</t>
  </si>
  <si>
    <t xml:space="preserve">Mbrojtja sociale </t>
  </si>
  <si>
    <t xml:space="preserve">Renovimi I nderteses se QMF ne Dragash </t>
  </si>
  <si>
    <t>Regullimi I parkingut ne QMF</t>
  </si>
  <si>
    <t>Renovimi I nderteses  se QKMF</t>
  </si>
  <si>
    <t xml:space="preserve">Furnizime me pajisje medicinale </t>
  </si>
  <si>
    <t>Ndertimi I rruges Mlik</t>
  </si>
  <si>
    <t xml:space="preserve">Nine 9 Rapport I Buxhetit </t>
  </si>
  <si>
    <t>PER VITIN 2010</t>
  </si>
  <si>
    <t xml:space="preserve">Raportimi përfundimtar mbi realizimin e buxhtit për vitin  buxhetor  2010  bazën ligjore e </t>
  </si>
  <si>
    <t>Sipas kësaj dispozite ligjore  kryetari I komunës duhet të përgadit dhe ti dërzojë kuvendit komunal</t>
  </si>
  <si>
    <t>nji raport përfundimtar përmbledhës buxhetor I cili  përmban të dhënat  e përcaktuara  me nenin 46 .1</t>
  </si>
  <si>
    <t>të LMFPP.</t>
  </si>
  <si>
    <t>Duke pas për bazë kërkesat ligjore  të përmbajtjes së raportit për vitin e perfunduar buxhetor</t>
  </si>
  <si>
    <t xml:space="preserve">raporti do të perfshijë nji pasqyrim  të buxhetit fillestar dhe buxhetit përfundimtar  si dhe ndryshimet </t>
  </si>
  <si>
    <t>të cilat janë bë në buxhet gjatë vitit buxhetor,nji mbishkrim  mbi realizimin e shpenzimeve faktike</t>
  </si>
  <si>
    <t xml:space="preserve">ne lidhje me sejcilën kategori buxhetore,informata  mbi investimet e parave publike,informata mbi </t>
  </si>
  <si>
    <t xml:space="preserve">detyrimet ,informata  mbi numrin faktik  te punonjësve  të perhershem dhe të perkohëshem  dhe </t>
  </si>
  <si>
    <t>informata mbi realizimin e të hyrave buxhetore nga burimet vetanake.</t>
  </si>
  <si>
    <t>BUXHETI FILLESTAR DHE STRUKTURA E TIJË</t>
  </si>
  <si>
    <t xml:space="preserve">Buxheti per vitin buxhetor 2010  është punua sipas Qarkoreve buxhetore te lëshuara  nga </t>
  </si>
  <si>
    <t>Ministria e Ekonomisë dhe Financave  -Departamenti I buxhetit.</t>
  </si>
  <si>
    <t>Buxheti I percaktuar sipas kritereve  është aprovue ne  kuvend në shumen prej 4,280,965 euro.</t>
  </si>
  <si>
    <t>Buxheti I aprovuar është shpall në Ligjin mbi Buxhetin e Republikës së Kosovës nr.03/L-177,</t>
  </si>
  <si>
    <t>Gazeta Zyrtare e Republikës së Kosovës nr.63/2010</t>
  </si>
  <si>
    <t>Shuma e buxhetit fillestar prej 4,280,965,00 euro  është financue nga dy burime  dhe atë:</t>
  </si>
  <si>
    <t>2010/2009</t>
  </si>
  <si>
    <t>Tabela nr.1(shperndarja e buxhetit fillestar ne kategori buxhetore)</t>
  </si>
  <si>
    <t xml:space="preserve">Përveq burimeve  te larteshenuara ,pjesë  e buxhetit të komunes janë edhe të hyrat vetanake  te pa </t>
  </si>
  <si>
    <t xml:space="preserve">shpenzuara nga viti paraprak dhe grantet e donatorve </t>
  </si>
  <si>
    <t xml:space="preserve">arrijt shumen prej </t>
  </si>
  <si>
    <t>4.466.803,13 euro.</t>
  </si>
  <si>
    <t xml:space="preserve">Kështu,duke pas për bazë edhe keto dy  burime të financimit te buxhetit, buxhetit I komunës ka </t>
  </si>
  <si>
    <t xml:space="preserve">Shuma e buxhetit fillestar </t>
  </si>
  <si>
    <t>Shuma e mjeteve të bartura nga viti paraprak -2009</t>
  </si>
  <si>
    <t>Granti I donacioneve te bartura nga viti paraprak -UNDP</t>
  </si>
  <si>
    <t>THV</t>
  </si>
  <si>
    <t>Në procesin e rishikimit të buxhetit të kryer nga ana e Ministrisë për Ekonomi dhe Financa</t>
  </si>
  <si>
    <t>Ndarja fillestare sipas Ligjit mbi buxhetin  03/L-177</t>
  </si>
  <si>
    <t>Përshtatjet e Autorizuara nga Ligji mbi Menagjimin e Financave Publike dhe Përgjegjësitë (‘LMFPP’)</t>
  </si>
  <si>
    <t>Ndryshimet sipas Sec.29 Ligji 03/L-048</t>
  </si>
  <si>
    <t>Ndryshimet sipas Sec.30 Ligji 03/L-048</t>
  </si>
  <si>
    <t>Ndryshimet sipas Sec.31 ligji 03/L-048</t>
  </si>
  <si>
    <t>Hyrjet</t>
  </si>
  <si>
    <t>Fondi i Përgjithshëm</t>
  </si>
  <si>
    <t>Te hyrat vetanake</t>
  </si>
  <si>
    <t>Te hyrat vetanake te bartura nga 2009</t>
  </si>
  <si>
    <t>Grantet dhe ndihmat</t>
  </si>
  <si>
    <t>Daljet</t>
  </si>
  <si>
    <t>Pagat dhe mëditjet</t>
  </si>
  <si>
    <t xml:space="preserve">2.Ndertimi I murit mbrojtës në shkollen fillore në Brrut ne shumen </t>
  </si>
  <si>
    <t>Mallrat dhe shërbimet</t>
  </si>
  <si>
    <t>Shërbimet publike</t>
  </si>
  <si>
    <t>Shpenzimet Kapitale</t>
  </si>
  <si>
    <t xml:space="preserve">Ndryshimet ne te Hyra vetanake dhe grante </t>
  </si>
  <si>
    <t xml:space="preserve">Tabela nr.  2 </t>
  </si>
  <si>
    <r>
      <t xml:space="preserve">      </t>
    </r>
    <r>
      <rPr>
        <b/>
        <sz val="12"/>
        <rFont val="Times New Roman"/>
        <family val="1"/>
      </rPr>
      <t>Harmonizimi i Ndarjeve fillestare dhe finale të buxhetit</t>
    </r>
  </si>
  <si>
    <t>2010/2009 %</t>
  </si>
  <si>
    <t xml:space="preserve">4.Subvencionet dhe transferet </t>
  </si>
  <si>
    <t>zyra e kuvendit</t>
  </si>
  <si>
    <t>Dreejtorati per sherbime publike</t>
  </si>
  <si>
    <t>Zyra lokale per komunitete</t>
  </si>
  <si>
    <t>katastri  dhe xheodezia</t>
  </si>
  <si>
    <t>objektet arsimore</t>
  </si>
  <si>
    <t>ndertesat e banimit</t>
  </si>
  <si>
    <t>Furnizimi me rryme,trans.dhe gjener.</t>
  </si>
  <si>
    <t>Kapital tjeter</t>
  </si>
  <si>
    <t>Zyra e kryetarit</t>
  </si>
  <si>
    <t>Drejtorati për administratë</t>
  </si>
  <si>
    <t>Drejtorati për buxhet e financa</t>
  </si>
  <si>
    <t>Drejtorati për sherbime publike</t>
  </si>
  <si>
    <t>Zyra Lokale për komunitete</t>
  </si>
  <si>
    <t>Drejtorati për bujqësi</t>
  </si>
  <si>
    <t>Zyra e katastrit dhe xheodezisë</t>
  </si>
  <si>
    <t>Drejtorati për urbanizem</t>
  </si>
  <si>
    <t>Drejtorati për shendetësi</t>
  </si>
  <si>
    <t>a/administrata</t>
  </si>
  <si>
    <t>b/kujdesi primar shëndetësor</t>
  </si>
  <si>
    <t>c/sherbimet sociale</t>
  </si>
  <si>
    <t>Drejtorati për kulturë</t>
  </si>
  <si>
    <t>dhe kjo e hyrë paraqet burimin kryesor te te hyrave komunale.</t>
  </si>
  <si>
    <t>Totali për shperndarje :</t>
  </si>
  <si>
    <t>SHPENZIMET  NGA  FONDI I PERGJITHESHEM  PER VITIN 2010</t>
  </si>
  <si>
    <t>Derivate per gjenerator</t>
  </si>
  <si>
    <t xml:space="preserve">Zyra e Kuvendit </t>
  </si>
  <si>
    <t>Objektet arsimore</t>
  </si>
  <si>
    <t xml:space="preserve">Ndertimi I rrugeve lokale </t>
  </si>
  <si>
    <t>Pajisje te tek.inf.</t>
  </si>
  <si>
    <t xml:space="preserve">Drejtorati per shendetesi </t>
  </si>
  <si>
    <t>Objekte shendetsore</t>
  </si>
  <si>
    <t>Pajisje speciale mjeksore</t>
  </si>
  <si>
    <t>TOTALI FONDI 21</t>
  </si>
  <si>
    <t>Objektet kulturore</t>
  </si>
  <si>
    <t xml:space="preserve">Kamion </t>
  </si>
  <si>
    <t>TOTALI FONDI 22</t>
  </si>
  <si>
    <t>TOTALI  I THV FONDI 21 DHE 22</t>
  </si>
  <si>
    <t>SHPENZIMET  NGA   TE HYRAT VETANAKE  PER VITIN 2010  FONDI 21  DHE 22</t>
  </si>
  <si>
    <t>Per vitin që mbaron me  31 dhjetor 2010</t>
  </si>
  <si>
    <t>shpenzimet nga Fondi I Pergjitheshem</t>
  </si>
  <si>
    <t>Shpenzimet nga te HV fondi 21 dhe 22</t>
  </si>
  <si>
    <t>shpenzimet nga Fondi I donatorve UNDP</t>
  </si>
  <si>
    <t>Totali I shpenzimeve</t>
  </si>
  <si>
    <t>TOTALI  MALLRA E SHERBIME</t>
  </si>
  <si>
    <t>TOTALI I  SUBVENCIONEVE E TRA.</t>
  </si>
  <si>
    <t>TOTALI I INVESTIMEVE KAPITALE</t>
  </si>
  <si>
    <t>TOTALI PAGAT DHE SHTESAT</t>
  </si>
  <si>
    <t xml:space="preserve">TOTALI  I PERGJITHESHEM </t>
  </si>
  <si>
    <t>Sherbimet intel.keshilledhenese</t>
  </si>
  <si>
    <t>0bjektet kulturore</t>
  </si>
  <si>
    <t>Pajisje te teknologjise informative</t>
  </si>
  <si>
    <t>Blerja e kamionit per pastrimin e bores</t>
  </si>
  <si>
    <t xml:space="preserve">R A P O R T I </t>
  </si>
  <si>
    <t>I SHPENZIMEVE SIPAS BURIMEVE  PER VITIN BUXHETOR 2010</t>
  </si>
  <si>
    <t>ka në nenin  46 të Ligjit mbi Menaxhimin e Financave Publike dhe Përgjegjësitë.</t>
  </si>
  <si>
    <t>alokohen ne baza periodike.</t>
  </si>
  <si>
    <t>Punetoret me kont.nuk jane me liste</t>
  </si>
  <si>
    <t>shpenzimet e internetit</t>
  </si>
  <si>
    <t>Kompjuter ndrmjet 1000 e 5000 eu</t>
  </si>
  <si>
    <t>pajisje tjera ndermjet 1000 e 5000 eu</t>
  </si>
  <si>
    <t xml:space="preserve">Transfere per qeverite tjera </t>
  </si>
  <si>
    <t>Struktura tjera ndertimore</t>
  </si>
  <si>
    <t>Pajisje tjera</t>
  </si>
  <si>
    <t>SHPENZIMET  TOTALE BUXHETORE PER VITE  BUXHETORE  2008,2009 DHE 2010</t>
  </si>
  <si>
    <t>5.Shpenzimet kapitale</t>
  </si>
  <si>
    <t>Shpenzimet për investime kapitale ,si kategori buxhetore  me nji rëndësi të veqant  për komunën,janë shpenzime</t>
  </si>
  <si>
    <t>të cilat kanë  për qëllim përmisimin e kushteve të jetesës së qytetarve të komunës si në objekte të infrastrukturës</t>
  </si>
  <si>
    <t>Kjo kategori buxhetore ,sipas buxhetit të vitit aktual,burimin e financimit e ka kryesisht nga  Fondi i Përgjithë-</t>
  </si>
  <si>
    <t>shëm-Granti qeverritar,nga burimet e mjeteve  vetanake të komunës  nga Fondi i donatorve dhe nga palët e tjera.</t>
  </si>
  <si>
    <t>Kur është fjala për financimin e projekteve nga palët e tjera ,këtu  bëhet fjalë për pjessëmarrjen në bashkëfinancim të</t>
  </si>
  <si>
    <t xml:space="preserve">ministrive përkatëse dhe donatorve tjerë por  që këto mjete nuk kalojnë përmes  SIMF-fri balanc të komunës.dhe </t>
  </si>
  <si>
    <t>nuk janë mjete të buxhtit të komunës.</t>
  </si>
  <si>
    <t>Shpenzimet për mallra e sherbime  në vitin buxhetor 2010 kapin shumën prej 367.625,13 euro e  që janë</t>
  </si>
  <si>
    <t>ma të larta për 7,11% krahasuar me periudhën e njejt të vitit paraprak.</t>
  </si>
  <si>
    <t>shtue për 197,27%.Në ngritjen e shpenzimeve për informim publik ka ndikue  donacioni i UNDP dhënë Radio Sharrit</t>
  </si>
  <si>
    <t>Tabela nr.20 Të hyrat vetanake ne raport me planin  për vitin 2010</t>
  </si>
  <si>
    <t xml:space="preserve">Participimi ne shendetesi </t>
  </si>
  <si>
    <t xml:space="preserve">Plani </t>
  </si>
  <si>
    <t xml:space="preserve">Realizimi </t>
  </si>
  <si>
    <t>diferenca %</t>
  </si>
  <si>
    <t xml:space="preserve">TOTALI I PËRGJITHËSHEM </t>
  </si>
  <si>
    <t xml:space="preserve">për  realizimin e projektit prej 8.000,00 euro  dhe  1.495,00 euro për projektin  e realizuar nga  Zyrtarja për qështje </t>
  </si>
  <si>
    <t xml:space="preserve">shumen prej </t>
  </si>
  <si>
    <t>1.456,60 euro</t>
  </si>
  <si>
    <t xml:space="preserve">Duke shikua paraqitjen e shpenzimeve  të vitit 2010 sipas kodeve ekonomike  krahasuar me shpenzimet  e periudhes </t>
  </si>
  <si>
    <t>g/</t>
  </si>
  <si>
    <t xml:space="preserve">Ne fund të vitit Fondi I Përgjithëshem është shtue për 2.610,00 euro te pozicioni I pagave </t>
  </si>
  <si>
    <t>dhe shtesave  për mbulimin e diferencave me rastin e pagese së shpenzimeve të ushqimit.</t>
  </si>
  <si>
    <t>pagat dhe shtesat me 52%,mallrat e sherbimet  8%,sherbimet komunale 2%,subvencionet dhe transferet 1% ,</t>
  </si>
  <si>
    <t xml:space="preserve">99,02%,të hyrat  vetanake ne shkallë prej  78,97%,të hyrat vetanake te bartura nga viti paraprak  79,38% </t>
  </si>
  <si>
    <t>realizue në shkallë prej 96,67 %.</t>
  </si>
  <si>
    <t xml:space="preserve">paraprake shifet se  shpenzimet  për lëndë djegëse -nafta për ngrohje qendrore ka nji ngritje  prej  33,76%,shpenzimet </t>
  </si>
  <si>
    <t>janë pague për transport .Nga kjo Drejtorati për arsim ka pague shumën prej 11.171,50 euro  për transportin e nxën.</t>
  </si>
  <si>
    <t xml:space="preserve">Shpenzimet  e udhëtimit në vend janë të realizuara në shumën prej  11.811,00 euro  janë shpenzime  të cilat </t>
  </si>
  <si>
    <t>LIGJI 03/l-177</t>
  </si>
  <si>
    <t>ndersa pjesa tjeter e shpenzimeve u përket programeve buxhetore sipas pasqyrave tabelare.</t>
  </si>
  <si>
    <t xml:space="preserve">Shpenzimet e anëtarësimit janë shpenzime të cilat janë pague  për Asociacionin e komunave të Kosovës në </t>
  </si>
  <si>
    <t>shumën prej</t>
  </si>
  <si>
    <t>633,27 euro dhe  500,00 euro janë pague për AZHR-Jug me seli në Prizren sipas marrveshjes.</t>
  </si>
  <si>
    <t xml:space="preserve">Shpenzimet për ushqim dhe pije   të realizuara në shumën prej  </t>
  </si>
  <si>
    <t>euro në vedi  përmbajnë</t>
  </si>
  <si>
    <t>ka ndikue në rritjen e shpenzimeve për dreka zyrtare.</t>
  </si>
  <si>
    <t xml:space="preserve">Pozicioni i shpnzimeve furnizimme me dru djegëse është realizue më pak se në periudhën paraprake  për 22,77% nga </t>
  </si>
  <si>
    <t>e buxhetuar për  pagesen e shpenzimeve të energjisë elektrike,ujit,mbeturinave dhe telefonisë  fikse.</t>
  </si>
  <si>
    <t>Këto shpenzime në total janë më të larta  se ato të vitit paraprak për  0,94 %.</t>
  </si>
  <si>
    <r>
      <t xml:space="preserve">Shuma e buxhetuar për shpenzime komunale prej 95.370,00 euro është  realizue në shumën prej  95.369,37 </t>
    </r>
    <r>
      <rPr>
        <sz val="12"/>
        <rFont val="Arial"/>
        <family val="0"/>
      </rPr>
      <t>€</t>
    </r>
  </si>
  <si>
    <t>që paraqet shkallën prej 100,00%.</t>
  </si>
  <si>
    <t>Duhet theksua se faturat e muajit  dhjetor 2010 për shkak të procedurave dhe Udhëzimit Administrativ mbi</t>
  </si>
  <si>
    <t xml:space="preserve">përfundimin e  vitit buxhetor nuk janë pagua nga shkaku se faturat për pagesë arrijnë pas përfundimit -mbylljes së </t>
  </si>
  <si>
    <t>procedurave të zotimeve të mjeteve.Këto obligime paraqiten në listen e obligimeve të arrijtura por të pa paguara.</t>
  </si>
  <si>
    <t xml:space="preserve">Shpenzimt për sherbime komunale paraqesin kategori  të veqant  në buxhet dhe se shuma e buxhetuar është </t>
  </si>
  <si>
    <t>Pagesa e këtyre obligimeve  do të bëhet nga mjetet e buxhetit 2011.</t>
  </si>
  <si>
    <t xml:space="preserve">Kategoritë e subvenccioneve </t>
  </si>
  <si>
    <t>Pozicioni i subvencioneve dhe transfereve i buxhetuar në shumën prej 35.000,00 euro  burimin e financimit e</t>
  </si>
  <si>
    <t xml:space="preserve">ka nga mjetet vetanake tëkomunës.Shuma e buxhetuar në  vitin 2010 është ma e vogël se ajo në 2009 për 11.000,00 </t>
  </si>
  <si>
    <t xml:space="preserve">euro.Ky pozicion  është realizue në shkallë  prej 91,86%. </t>
  </si>
  <si>
    <t>Nga paraqitja tabelare shifet se subvencionet  ne vitin 2010 jaaë më të ulta se ato të vitit 2009  për 30,10%.</t>
  </si>
  <si>
    <t>rrugore,objekte arsimore,kulturore,ujësjellës,kanalizime,objekte shëndetësore dhe objekte tjera .</t>
  </si>
  <si>
    <t>1.505.961,00 euro i financuar nga Fondi i Përgjithëshme  dhe të hyrat vetanake .</t>
  </si>
  <si>
    <t xml:space="preserve">Sipas buxhetit fillestar pozicioni i shpenzimeve për investime kapitale   është  buxhetua në shumën prej </t>
  </si>
  <si>
    <t>Totali i pozicionit te investimeve kapitale sipas buxhetit fillestar</t>
  </si>
  <si>
    <t>Në vijim të  kësaj analize do të paraqesim  ndryshimet të cilat gjatë vitit janë bë në këtë pozicion.</t>
  </si>
  <si>
    <t>2.Te hyrat vetanake  te buxhetuara per vitin 2010 per investime kapitale..................................</t>
  </si>
  <si>
    <t>Totali Fondi I Pergjitheshem dhe te hyrat vetanake ( 10,21 dhe 22)</t>
  </si>
  <si>
    <t xml:space="preserve">Fondi I donatorve UNDP </t>
  </si>
  <si>
    <t>dhe 22)</t>
  </si>
  <si>
    <t>2010.....................................</t>
  </si>
  <si>
    <t xml:space="preserve">tjeter i këtij pozicioni  paraqesin edhe të hyrat vetanake  të  vitit paraprak  -2009 të bartura në vitin 2010. </t>
  </si>
  <si>
    <t>Në bazë të treguesve financiar të  paraqitur në tabelën  e lartëshenuar ,buxheti i komunës për vitin 2010 është</t>
  </si>
  <si>
    <t>Numri aktual i të punësuarve ne fund vitin 2010</t>
  </si>
  <si>
    <t xml:space="preserve">Numri aktual i të punësuarve në fillim të vitit </t>
  </si>
  <si>
    <t>Numri i të puësuarve sipas Ligjit mbi buxhetin</t>
  </si>
  <si>
    <t xml:space="preserve">me orar te shkurtuar </t>
  </si>
  <si>
    <t>me orar te plotë</t>
  </si>
  <si>
    <t>Programet  buxhetore</t>
  </si>
  <si>
    <t>Tabela nr.17</t>
  </si>
  <si>
    <r>
      <t>(Numri i të punësuarve</t>
    </r>
    <r>
      <rPr>
        <sz val="12"/>
        <rFont val="Times New Roman"/>
        <family val="1"/>
      </rPr>
      <t>)</t>
    </r>
  </si>
  <si>
    <t xml:space="preserve">Nga  paraqitja e  mjeteve te shpenzuara  për investime kapitale në tabelen nr.10 shifet  shuma e shpenzuar </t>
  </si>
  <si>
    <t xml:space="preserve">Bazuar në të dhënat e pasqyruara  në tabelen nr.5  ,buxheti për investime kapitale  i financuar nga Fondi i </t>
  </si>
  <si>
    <t xml:space="preserve">përgjithëshëm  është realizue në shkallë prej  98,95%, investimmet kapitale nga burimet vetanake  84,14%,investimet </t>
  </si>
  <si>
    <r>
      <t>prej 1.618.516,42</t>
    </r>
    <r>
      <rPr>
        <sz val="12"/>
        <rFont val="Arial"/>
        <family val="0"/>
      </rPr>
      <t>€</t>
    </r>
    <r>
      <rPr>
        <sz val="12"/>
        <rFont val="Times New Roman"/>
        <family val="1"/>
      </rPr>
      <t xml:space="preserve"> është më e lartë se ajo e vitit paraprak për 33,13%.</t>
    </r>
  </si>
  <si>
    <t>kapitale nga të hyrat vetanake të bartura nga viti paraprak  75,94% dhe investimet kapitale te financuara nga Fondi i</t>
  </si>
  <si>
    <t>donatorve te jashtëm në shkallë prej 100%.</t>
  </si>
  <si>
    <t>Blerja e automjetit per borë</t>
  </si>
  <si>
    <t xml:space="preserve">Kanalizimi I fshatit Brrut </t>
  </si>
  <si>
    <t>kodii projek.</t>
  </si>
  <si>
    <t>gjendja e njeteve</t>
  </si>
  <si>
    <t>Fondi burim.</t>
  </si>
  <si>
    <t xml:space="preserve">Investimet kapitale nga Granti </t>
  </si>
  <si>
    <t>Investmet kapitale nga HV</t>
  </si>
  <si>
    <t>Investimet kapitale HV 2009</t>
  </si>
  <si>
    <t>Investimet kapitale nga donatoret</t>
  </si>
  <si>
    <t xml:space="preserve">shpenzimet </t>
  </si>
  <si>
    <t>Përshkrimi</t>
  </si>
  <si>
    <t xml:space="preserve">Drejtorati per Ekonom,financa e buxhet </t>
  </si>
  <si>
    <t>Xheodezia dhe katastri</t>
  </si>
  <si>
    <t xml:space="preserve">Drejtorati per sherbime publike </t>
  </si>
  <si>
    <t xml:space="preserve">Drejtorati per bujqesi </t>
  </si>
  <si>
    <t>Gjithsej Pranimet</t>
  </si>
  <si>
    <t xml:space="preserve">b </t>
  </si>
  <si>
    <t>e</t>
  </si>
  <si>
    <t>f=b+c+d+e+ ….</t>
  </si>
  <si>
    <t>Tatimi në pronë</t>
  </si>
  <si>
    <t>Taksa per regjistrimin e automjeteve</t>
  </si>
  <si>
    <t>Taksa mbi ndrrimin e dest.te tokes</t>
  </si>
  <si>
    <t>Taksa per qertifikata te lindjes</t>
  </si>
  <si>
    <t xml:space="preserve">Taksa per qertifikata te kurorizimit </t>
  </si>
  <si>
    <t>Taksa per qertifikata te vdekjes</t>
  </si>
  <si>
    <t>Taksa tjera te ofiqarise</t>
  </si>
  <si>
    <t>Taksa mbi verifikimin e dok.te nd.</t>
  </si>
  <si>
    <t>Taksa mbi fotokop. E dokumenteve</t>
  </si>
  <si>
    <t>Taksa per fletekerkesa -lutje</t>
  </si>
  <si>
    <t>Taksa per pjesemarrje ne tender</t>
  </si>
  <si>
    <t xml:space="preserve">shuma  e buxhetit prej 4.466.803,13 euro është shtua në </t>
  </si>
  <si>
    <t>Licenca tjera per afarizem</t>
  </si>
  <si>
    <t>Qiraja nga objektet publike</t>
  </si>
  <si>
    <t>Licenca per regjistrimin e biznisit</t>
  </si>
  <si>
    <t>Licenca ndertimore</t>
  </si>
  <si>
    <t>Gjobat  e trafikut</t>
  </si>
  <si>
    <t>Gjobat e trafikut nga Gjykatat</t>
  </si>
  <si>
    <t>Nga Agjesioni pyjor I Kosoves</t>
  </si>
  <si>
    <t>Participimi në shendetesi</t>
  </si>
  <si>
    <t>f</t>
  </si>
  <si>
    <t>g</t>
  </si>
  <si>
    <t>h</t>
  </si>
  <si>
    <t>Burimet e financimit te investimeve kapitale</t>
  </si>
  <si>
    <t>Tabela nr.12 (Lista e projekteve kapitale të financuara nga  Fondi i Përgjithëshëm të  përfshira</t>
  </si>
  <si>
    <t>Tabela nr.13 (Lista e projekteve kapitale të financuara nga të  hyrat vetanake  fondi 21)</t>
  </si>
  <si>
    <t>Tabela nr.14 (Lista e projekteve kapitale te financuara nga të hyrat vetanake te bartura nga viti 2009)</t>
  </si>
  <si>
    <t>Tabela nr.15 (Shpenzimet kapitale nga fondi i donatorve UNDP )</t>
  </si>
  <si>
    <t>Tabela nr.16 (Përmbledhja e shpenzimeve kapitale sipas burimeve )</t>
  </si>
  <si>
    <t>tabela nr.11 (Lista e projekteve kapitale të realizuara ne vitin 2010,buxheti,shpenzimet dhe  mbetjet)</t>
  </si>
  <si>
    <t xml:space="preserve">Emertimi I Projektit  </t>
  </si>
  <si>
    <t xml:space="preserve">Asfaltimi I rruges Xerrxe </t>
  </si>
  <si>
    <t xml:space="preserve">Ndertimi I rruges Pllajnik -pjesemarrje </t>
  </si>
  <si>
    <t xml:space="preserve">Kubezimi I rruges Shajne </t>
  </si>
  <si>
    <t xml:space="preserve">Kubezimi I rruges Zaplluxhe </t>
  </si>
  <si>
    <t>Kanalizimi I fshatit Zgatar</t>
  </si>
  <si>
    <t>Renovimi I shkolles ne Blaq</t>
  </si>
  <si>
    <t xml:space="preserve">Kubezimi I rruges Blaq </t>
  </si>
  <si>
    <t xml:space="preserve">Ndertimi I rruges Zym </t>
  </si>
  <si>
    <t>Kubezimi I rruges Bellobrad</t>
  </si>
  <si>
    <t xml:space="preserve">Kubezimi I rruges Kuklibeg </t>
  </si>
  <si>
    <t xml:space="preserve">Trafostacioni I fshatit Pllave </t>
  </si>
  <si>
    <t xml:space="preserve">Ujesjellesi I fshatit Brezne </t>
  </si>
  <si>
    <t>Kanalizimi I fshatit Kapre</t>
  </si>
  <si>
    <t>Ndertimi I murit mbrojtes ne Brrut</t>
  </si>
  <si>
    <t xml:space="preserve">Meremetimi I shkolles ne Pllave </t>
  </si>
  <si>
    <t>Asfaltimi I rruges  Krstec</t>
  </si>
  <si>
    <t>a/ Mjetet e mbetura te pa shpenzuara nga te hyrat vetanake 2010</t>
  </si>
  <si>
    <t>b/Mjetet e mbetura nga te hyrat vetanake 2009te bartura 2010</t>
  </si>
  <si>
    <t>Tabela 21 (Shperndarja e te hyrave vetanake )</t>
  </si>
  <si>
    <t>c/Mjetet  nga te hyrat vetanake te pa alokuara  tabela  21</t>
  </si>
  <si>
    <t>Mjetet për shperndarje  në vitin 2011</t>
  </si>
  <si>
    <t>Asfaltimi I rruges Zlipotok</t>
  </si>
  <si>
    <t>Asfaltimi I rruges Mlik</t>
  </si>
  <si>
    <t>Meremetimi I rezervoarit te ujit Orqushe</t>
  </si>
  <si>
    <t>Kanalizimi I fshatit Restelice</t>
  </si>
  <si>
    <t>Kubezimi I rruges Globoqice</t>
  </si>
  <si>
    <t xml:space="preserve">Kubezimi I rruges Kukajan </t>
  </si>
  <si>
    <t>Kubezimi I rruges Rapqe</t>
  </si>
  <si>
    <t>Ujesjellesi I fshatit  Brod</t>
  </si>
  <si>
    <t>Ndertimi I rruges Dragash</t>
  </si>
  <si>
    <t>Ndertimi I kanalizimit Dragash</t>
  </si>
  <si>
    <t xml:space="preserve">Hartimi I projekteve per kanalizime </t>
  </si>
  <si>
    <t>Meremetimi I shkolles fill.Dragash</t>
  </si>
  <si>
    <t xml:space="preserve">Blerja e automjetit </t>
  </si>
  <si>
    <t>Ujesjellesi ne Dragash</t>
  </si>
  <si>
    <t xml:space="preserve">Fasadimi I obj.kolektive </t>
  </si>
  <si>
    <t>Kubëzimi I rruges ne  lagjen Brezne</t>
  </si>
  <si>
    <t>TOTALI  I INVESTIMEVE NGA GRANTI</t>
  </si>
  <si>
    <t>gjendja e mjeteve -mbetjet</t>
  </si>
  <si>
    <t>%(shkalla e realizimit)</t>
  </si>
  <si>
    <t>Emertimi I Projektit  të financuara nga Fondi i Përgjithëshëm</t>
  </si>
  <si>
    <t xml:space="preserve">Kodi I projektit </t>
  </si>
  <si>
    <t xml:space="preserve">Emertimi I Projektit </t>
  </si>
  <si>
    <t xml:space="preserve">per bartje </t>
  </si>
  <si>
    <t xml:space="preserve">gjendja </t>
  </si>
  <si>
    <t>Meremetimi I rezervuarit te fshatit Orqushë</t>
  </si>
  <si>
    <t xml:space="preserve">Ndertimi I rruges Dragash </t>
  </si>
  <si>
    <t xml:space="preserve">Ndertimi i ujesjellesit ne Dragash </t>
  </si>
  <si>
    <t>në procesin e redestinimit )</t>
  </si>
  <si>
    <t xml:space="preserve">Kubëzimi I rruges Kuklibeg </t>
  </si>
  <si>
    <t>Asfatimi I Rruges Mlik</t>
  </si>
  <si>
    <t xml:space="preserve">Blerja e Kubëzave </t>
  </si>
  <si>
    <t xml:space="preserve">Bashkefinancimi I projekteve </t>
  </si>
  <si>
    <t>Renovimi I shkolles Blaq</t>
  </si>
  <si>
    <t>Kubëzimi I Rruges Bresane</t>
  </si>
  <si>
    <t xml:space="preserve">Mirembajtja e rrugeve lokale </t>
  </si>
  <si>
    <t>gjendja e mjeteve</t>
  </si>
  <si>
    <t>% shkalla e real.</t>
  </si>
  <si>
    <t xml:space="preserve">Qendra e Biznisit </t>
  </si>
  <si>
    <t>Asfaltimi I Rruges Radeshë</t>
  </si>
  <si>
    <t xml:space="preserve">Lidhja e rez,te ri me te vj.Shajne </t>
  </si>
  <si>
    <t>Riparimi I shtepisë kultures Bresanë</t>
  </si>
  <si>
    <t xml:space="preserve">Ndertimi I rruges Bresane </t>
  </si>
  <si>
    <t xml:space="preserve">Blerja e automjetit per pastrimim </t>
  </si>
  <si>
    <t xml:space="preserve">Blerjae automjetit </t>
  </si>
  <si>
    <t xml:space="preserve">Nxemja qendrore ne shk.mesme </t>
  </si>
  <si>
    <t>Rreugullimi I oborrit ne QKMF Bres.</t>
  </si>
  <si>
    <t>Kanalizimi ne fshatin Restelicë</t>
  </si>
  <si>
    <t>Kubezimi I rruges Buqe</t>
  </si>
  <si>
    <t>gjenda e mjeteve</t>
  </si>
  <si>
    <t>TOTALI  I INVESTIMEVE NGA  TE HYRAT VET.</t>
  </si>
  <si>
    <t>TOTALI  I INVESTIMEVE NGA TE HYRAT VET.2009</t>
  </si>
  <si>
    <t>Kjo shumë e bartur e të hyrave vetanake 2009 është  138.952,66 euro  dhe fondi i donatorve UNDP  prej 10.000,00 .</t>
  </si>
  <si>
    <t>1.Fondi i përgjithëshem sipas buxhetit fillestar..........................................................................</t>
  </si>
  <si>
    <t xml:space="preserve">Përveq këtyre  dy burimeve të lartëshenuara (fondi i përgjithëshem dhe të hyrat vetanake 2010),burim </t>
  </si>
  <si>
    <t xml:space="preserve">Në bazë të këtyre burimeve  pozicioni buxhetor i investimeve kapitale  në vedi përmban këto burime të </t>
  </si>
  <si>
    <t>financimit:</t>
  </si>
  <si>
    <t>Nga Fondi i përgjithëshëm ......................................................................................</t>
  </si>
  <si>
    <t>€</t>
  </si>
  <si>
    <t>Nga burimet e mjeteve vetanake te buxhetuara per vitin 2010 ..................................</t>
  </si>
  <si>
    <t>Nga burimet e mjeteve vetanake të pa shpenzuara ne 2009 dhe te bartura 2010......</t>
  </si>
  <si>
    <t>Nga donatorii jashtëm  UNDP ................................................................................</t>
  </si>
  <si>
    <t>Totali .....................................................................................................................</t>
  </si>
  <si>
    <t>Kjo shumë e investimeve kapitale është paraqit ne tabelen nr.2 (Harmonizimi i ndarjeve buxhetore)</t>
  </si>
  <si>
    <t>Shuma e buxhetit me destinim per investime kapitale e formuar sipas burimeve të lartëshenuara  është zvoglue për</t>
  </si>
  <si>
    <t xml:space="preserve">43.311,00  për mbulimin e deficitit në kategorinë e mallrave dhe sherbimeve,ndersa është rrit me rishiqim të buxhetit </t>
  </si>
  <si>
    <t>Ligji mbi buxhetin</t>
  </si>
  <si>
    <t xml:space="preserve">për  69.646,00 dhe 25.000,00 euro </t>
  </si>
  <si>
    <t xml:space="preserve">Nga paraqitja e të dhënave  mbi te hyrat vetanake shifet se këto të hyra  në krahasim me periudhen e njejt </t>
  </si>
  <si>
    <t>të vitit paraprak janë për 10,81%.Këto të hyra te inkasuara  janë më të larta se ato tëbuxhetuara  ne buxhetin fillestar</t>
  </si>
  <si>
    <t>1.Totali i  buxhetit për investime kapitale -tabela nr.2</t>
  </si>
  <si>
    <t>2.Zvoglim i buxhetit për investime kapitale për mbulimin  e deicitit në mallra e sherb.</t>
  </si>
  <si>
    <t>3.Shtimi i mjeteve  me rishiqimin e buxhetit ............................................................</t>
  </si>
  <si>
    <t>4.Rritje e buxhetit te investimeve kapitale  e financuar nga donatori i jashtem UNDP</t>
  </si>
  <si>
    <r>
      <t>Tabela nr.10 Investimet kapitale sipas  destinimeve</t>
    </r>
    <r>
      <rPr>
        <sz val="12"/>
        <rFont val="Times New Roman"/>
        <family val="1"/>
      </rPr>
      <t xml:space="preserve"> </t>
    </r>
  </si>
  <si>
    <t>kod.ek.</t>
  </si>
  <si>
    <t>TOTALI I SHPENZIMEVE KAPITALE</t>
  </si>
  <si>
    <t>Furnizime me veshmbathje</t>
  </si>
  <si>
    <t>Objektet shendtesore</t>
  </si>
  <si>
    <t xml:space="preserve">Kategoria e pagave dhe shtesave  në shumën prej 2.450.504,93 euro është pagua nga  Fondi i </t>
  </si>
  <si>
    <t>Përgjithëshëm  në shumën prej  2.134.501,77 euro dhe  nga të hyrat vetanake në shumën prej  6.250,29 eujro.</t>
  </si>
  <si>
    <t xml:space="preserve">Nga tabela  nr.7 shifet se pagat dhe shtesat  për vitin buxhetor 2010  kanë shenua rritje në krahasim me të </t>
  </si>
  <si>
    <t xml:space="preserve">njejtën periudhë të vitit paraprak.Kjo rritje është në shkallë prej 12,43 % ndersa në shumë apsolute   kjo rritje kap </t>
  </si>
  <si>
    <t xml:space="preserve">shumën prej  </t>
  </si>
  <si>
    <t>Rritja e pozicionit të pagave është rezultat i ngritjjes së pagave për punëtorët dhe pagesa e shpenzimeve</t>
  </si>
  <si>
    <t>Kontributi pensional I punedhensit .</t>
  </si>
  <si>
    <t>Për dallim nga vitet paraprake,në vitin 2010,procesimi i  kompenzimeve të delegatve të asambles</t>
  </si>
  <si>
    <t>komunale është bë permes listave të pagave  të lëshuara nga Ministria e Sherbimeve Publike.</t>
  </si>
  <si>
    <t>të ushqimit për sherbyesit civil si  dhe  numri më i madh i delegaatve te asambles komunale  ne krahasimme vitin 2009.</t>
  </si>
  <si>
    <t>Ndarjet finale te buxhetit ne SIMF -Fri balanc</t>
  </si>
  <si>
    <t xml:space="preserve">1.Buxheti fillestar I shpallur ne Ligjin mbi buxhetin ne shumen prej </t>
  </si>
  <si>
    <t xml:space="preserve">a/ </t>
  </si>
  <si>
    <t>euro per financimin e RTK-es</t>
  </si>
  <si>
    <t>b/</t>
  </si>
  <si>
    <t>c/</t>
  </si>
  <si>
    <t>d/</t>
  </si>
  <si>
    <t xml:space="preserve">2.Nderkaq strukura e rritjes së buxhetit  I perket ketyre  ndryshimeve </t>
  </si>
  <si>
    <t>a/</t>
  </si>
  <si>
    <t xml:space="preserve">Të hyrat nga granti pas rishiqimit të buxhetit </t>
  </si>
  <si>
    <t xml:space="preserve">nga të hyrat vetanake te komunes </t>
  </si>
  <si>
    <t>ka pas zvoglime dhe rritje</t>
  </si>
  <si>
    <t>2.Mallrat dhe sherbimet</t>
  </si>
  <si>
    <t>Tabela nr.8 (shpenzimet per mallra e sherbime )</t>
  </si>
  <si>
    <t xml:space="preserve">3.Sherbimet komunale </t>
  </si>
  <si>
    <t>zvoglimet e buxhetit  të ekzekutuara  nga MEF-i  i perkasin këtyre  destinimeve</t>
  </si>
  <si>
    <t>Për pagesen e 90.000 çertifikatave të gjendjes civile  me nga 0,24 euro për copë</t>
  </si>
  <si>
    <t>Heqja nga pozicioni buxhetor i performances per mallra e sherbime ne shendetësi</t>
  </si>
  <si>
    <t>Heqja nga pozicioni buxhetor i performances ne shendetësi për  paga.</t>
  </si>
  <si>
    <t xml:space="preserve">Ridestinim nga  investimet kapitale ne mallra e sherbime </t>
  </si>
</sst>
</file>

<file path=xl/styles.xml><?xml version="1.0" encoding="utf-8"?>
<styleSheet xmlns="http://schemas.openxmlformats.org/spreadsheetml/2006/main">
  <numFmts count="24">
    <numFmt numFmtId="5" formatCode="#,##0&quot;Lek&quot;;\-#,##0&quot;Lek&quot;"/>
    <numFmt numFmtId="6" formatCode="#,##0&quot;Lek&quot;;[Red]\-#,##0&quot;Lek&quot;"/>
    <numFmt numFmtId="7" formatCode="#,##0.00&quot;Lek&quot;;\-#,##0.00&quot;Lek&quot;"/>
    <numFmt numFmtId="8" formatCode="#,##0.00&quot;Lek&quot;;[Red]\-#,##0.00&quot;Lek&quot;"/>
    <numFmt numFmtId="42" formatCode="_-* #,##0&quot;Lek&quot;_-;\-* #,##0&quot;Lek&quot;_-;_-* &quot;-&quot;&quot;Lek&quot;_-;_-@_-"/>
    <numFmt numFmtId="41" formatCode="_-* #,##0_L_e_k_-;\-* #,##0_L_e_k_-;_-* &quot;-&quot;_L_e_k_-;_-@_-"/>
    <numFmt numFmtId="44" formatCode="_-* #,##0.00&quot;Lek&quot;_-;\-* #,##0.00&quot;Lek&quot;_-;_-* &quot;-&quot;??&quot;Lek&quot;_-;_-@_-"/>
    <numFmt numFmtId="43" formatCode="_-* #,##0.00_L_e_k_-;\-* #,##0.00_L_e_k_-;_-* &quot;-&quot;??_L_e_k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#,##0.00_ ;\-#,##0.00\ 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41C]h:mm:ss\.AM/PM"/>
    <numFmt numFmtId="179" formatCode="yyyy\-mm\-dd"/>
  </numFmts>
  <fonts count="4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w Cen MT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Bookman Old Style"/>
      <family val="1"/>
    </font>
    <font>
      <b/>
      <sz val="7"/>
      <name val="Bookman Old Style"/>
      <family val="1"/>
    </font>
    <font>
      <sz val="7"/>
      <name val="Bookman Old Style"/>
      <family val="1"/>
    </font>
    <font>
      <sz val="10"/>
      <name val="Bookman Old Style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"/>
      <family val="0"/>
    </font>
    <font>
      <b/>
      <sz val="7"/>
      <name val="Times New Roman"/>
      <family val="1"/>
    </font>
    <font>
      <sz val="12"/>
      <name val="Tw Cen MT"/>
      <family val="2"/>
    </font>
    <font>
      <sz val="11.75"/>
      <name val="Times New Roman"/>
      <family val="1"/>
    </font>
    <font>
      <b/>
      <sz val="15.5"/>
      <name val="Arial"/>
      <family val="0"/>
    </font>
    <font>
      <b/>
      <sz val="15.75"/>
      <name val="Arial"/>
      <family val="0"/>
    </font>
    <font>
      <b/>
      <sz val="12"/>
      <color indexed="9"/>
      <name val="Times New Roman"/>
      <family val="1"/>
    </font>
    <font>
      <sz val="10"/>
      <color indexed="9"/>
      <name val="Arial"/>
      <family val="0"/>
    </font>
    <font>
      <sz val="8"/>
      <name val="Tw Cen MT"/>
      <family val="2"/>
    </font>
    <font>
      <b/>
      <sz val="14.25"/>
      <name val="Arial"/>
      <family val="0"/>
    </font>
    <font>
      <b/>
      <sz val="12"/>
      <name val="Agency FB"/>
      <family val="2"/>
    </font>
    <font>
      <b/>
      <sz val="12"/>
      <name val="Bookman Old Style"/>
      <family val="1"/>
    </font>
    <font>
      <sz val="9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>
        <color indexed="14"/>
      </left>
      <right style="thin">
        <color indexed="14"/>
      </right>
      <top style="thin">
        <color indexed="14"/>
      </top>
      <bottom>
        <color indexed="63"/>
      </bottom>
    </border>
    <border>
      <left style="thin">
        <color indexed="14"/>
      </left>
      <right>
        <color indexed="63"/>
      </right>
      <top style="thin">
        <color indexed="14"/>
      </top>
      <bottom>
        <color indexed="63"/>
      </bottom>
    </border>
    <border>
      <left style="medium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>
        <color indexed="14"/>
      </right>
      <top style="thin">
        <color indexed="14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15"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" fontId="12" fillId="0" borderId="0" xfId="22" applyNumberFormat="1" applyFont="1" applyBorder="1">
      <alignment/>
      <protection/>
    </xf>
    <xf numFmtId="4" fontId="0" fillId="0" borderId="0" xfId="0" applyNumberForma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14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4" fontId="18" fillId="0" borderId="0" xfId="0" applyNumberFormat="1" applyFont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12" fillId="0" borderId="0" xfId="0" applyFont="1" applyFill="1" applyAlignment="1">
      <alignment/>
    </xf>
    <xf numFmtId="172" fontId="19" fillId="0" borderId="0" xfId="17" applyNumberFormat="1" applyFont="1" applyFill="1" applyBorder="1" applyAlignment="1">
      <alignment/>
    </xf>
    <xf numFmtId="0" fontId="19" fillId="0" borderId="0" xfId="22" applyFont="1" applyFill="1" applyBorder="1" applyAlignment="1">
      <alignment horizontal="center"/>
      <protection/>
    </xf>
    <xf numFmtId="0" fontId="19" fillId="0" borderId="0" xfId="22" applyFont="1" applyFill="1" applyBorder="1">
      <alignment/>
      <protection/>
    </xf>
    <xf numFmtId="172" fontId="20" fillId="0" borderId="0" xfId="17" applyNumberFormat="1" applyFont="1" applyFill="1" applyBorder="1" applyAlignment="1">
      <alignment/>
    </xf>
    <xf numFmtId="171" fontId="20" fillId="0" borderId="0" xfId="17" applyFont="1" applyFill="1" applyBorder="1" applyAlignment="1">
      <alignment/>
    </xf>
    <xf numFmtId="171" fontId="19" fillId="0" borderId="0" xfId="17" applyFont="1" applyFill="1" applyBorder="1" applyAlignment="1">
      <alignment/>
    </xf>
    <xf numFmtId="171" fontId="19" fillId="0" borderId="0" xfId="17" applyFont="1" applyFill="1" applyBorder="1" applyAlignment="1">
      <alignment/>
    </xf>
    <xf numFmtId="0" fontId="19" fillId="0" borderId="0" xfId="22" applyFont="1" applyFill="1" applyBorder="1" applyAlignment="1">
      <alignment wrapText="1"/>
      <protection/>
    </xf>
    <xf numFmtId="0" fontId="20" fillId="0" borderId="0" xfId="0" applyFont="1" applyFill="1" applyBorder="1" applyAlignment="1">
      <alignment/>
    </xf>
    <xf numFmtId="172" fontId="19" fillId="0" borderId="0" xfId="17" applyNumberFormat="1" applyFont="1" applyFill="1" applyBorder="1" applyAlignment="1">
      <alignment/>
    </xf>
    <xf numFmtId="172" fontId="21" fillId="0" borderId="0" xfId="17" applyNumberFormat="1" applyFont="1" applyFill="1" applyBorder="1" applyAlignment="1">
      <alignment/>
    </xf>
    <xf numFmtId="171" fontId="21" fillId="0" borderId="0" xfId="17" applyFont="1" applyFill="1" applyBorder="1" applyAlignment="1">
      <alignment/>
    </xf>
    <xf numFmtId="172" fontId="22" fillId="0" borderId="0" xfId="17" applyNumberFormat="1" applyFont="1" applyFill="1" applyBorder="1" applyAlignment="1">
      <alignment horizontal="left"/>
    </xf>
    <xf numFmtId="172" fontId="23" fillId="0" borderId="0" xfId="17" applyNumberFormat="1" applyFont="1" applyFill="1" applyBorder="1" applyAlignment="1">
      <alignment/>
    </xf>
    <xf numFmtId="4" fontId="23" fillId="0" borderId="0" xfId="17" applyNumberFormat="1" applyFont="1" applyFill="1" applyBorder="1" applyAlignment="1">
      <alignment/>
    </xf>
    <xf numFmtId="171" fontId="22" fillId="0" borderId="0" xfId="17" applyFont="1" applyFill="1" applyBorder="1" applyAlignment="1">
      <alignment/>
    </xf>
    <xf numFmtId="172" fontId="23" fillId="0" borderId="0" xfId="17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 horizontal="center"/>
    </xf>
    <xf numFmtId="4" fontId="24" fillId="0" borderId="0" xfId="0" applyNumberFormat="1" applyFon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12" fillId="0" borderId="0" xfId="0" applyNumberFormat="1" applyFont="1" applyFill="1" applyBorder="1" applyAlignment="1">
      <alignment/>
    </xf>
    <xf numFmtId="4" fontId="14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12" fillId="0" borderId="0" xfId="0" applyFont="1" applyAlignment="1">
      <alignment wrapText="1"/>
    </xf>
    <xf numFmtId="4" fontId="0" fillId="0" borderId="0" xfId="0" applyNumberFormat="1" applyBorder="1" applyAlignment="1">
      <alignment/>
    </xf>
    <xf numFmtId="4" fontId="12" fillId="0" borderId="0" xfId="0" applyNumberFormat="1" applyFont="1" applyBorder="1" applyAlignment="1">
      <alignment/>
    </xf>
    <xf numFmtId="4" fontId="12" fillId="0" borderId="0" xfId="22" applyNumberFormat="1" applyFont="1" applyFill="1" applyBorder="1">
      <alignment/>
      <protection/>
    </xf>
    <xf numFmtId="0" fontId="24" fillId="0" borderId="0" xfId="26" applyFont="1">
      <alignment/>
      <protection/>
    </xf>
    <xf numFmtId="0" fontId="0" fillId="0" borderId="0" xfId="22">
      <alignment/>
      <protection/>
    </xf>
    <xf numFmtId="0" fontId="24" fillId="0" borderId="0" xfId="25" applyFont="1" applyBorder="1">
      <alignment/>
      <protection/>
    </xf>
    <xf numFmtId="0" fontId="24" fillId="0" borderId="0" xfId="25" applyFont="1">
      <alignment/>
      <protection/>
    </xf>
    <xf numFmtId="4" fontId="18" fillId="0" borderId="0" xfId="0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0" fontId="12" fillId="0" borderId="0" xfId="24" applyFont="1" applyBorder="1" applyAlignment="1">
      <alignment horizontal="center"/>
      <protection/>
    </xf>
    <xf numFmtId="4" fontId="12" fillId="0" borderId="0" xfId="24" applyNumberFormat="1" applyFont="1" applyBorder="1">
      <alignment/>
      <protection/>
    </xf>
    <xf numFmtId="4" fontId="18" fillId="0" borderId="0" xfId="0" applyNumberFormat="1" applyFont="1" applyBorder="1" applyAlignment="1">
      <alignment/>
    </xf>
    <xf numFmtId="0" fontId="12" fillId="0" borderId="0" xfId="24" applyFont="1" applyFill="1" applyBorder="1" applyAlignment="1">
      <alignment/>
      <protection/>
    </xf>
    <xf numFmtId="0" fontId="12" fillId="0" borderId="0" xfId="24" applyFont="1" applyFill="1" applyBorder="1" applyAlignment="1">
      <alignment horizontal="center" vertical="center"/>
      <protection/>
    </xf>
    <xf numFmtId="10" fontId="12" fillId="0" borderId="0" xfId="24" applyNumberFormat="1" applyFont="1" applyFill="1" applyBorder="1">
      <alignment/>
      <protection/>
    </xf>
    <xf numFmtId="0" fontId="14" fillId="0" borderId="0" xfId="24" applyFont="1" applyFill="1" applyBorder="1">
      <alignment/>
      <protection/>
    </xf>
    <xf numFmtId="0" fontId="14" fillId="0" borderId="0" xfId="24" applyFont="1" applyFill="1" applyBorder="1" applyAlignment="1">
      <alignment horizontal="center"/>
      <protection/>
    </xf>
    <xf numFmtId="0" fontId="12" fillId="0" borderId="0" xfId="24" applyFont="1" applyFill="1" applyBorder="1" applyAlignment="1">
      <alignment horizontal="center"/>
      <protection/>
    </xf>
    <xf numFmtId="0" fontId="12" fillId="0" borderId="0" xfId="24" applyFont="1" applyFill="1" applyBorder="1">
      <alignment/>
      <protection/>
    </xf>
    <xf numFmtId="4" fontId="12" fillId="0" borderId="0" xfId="24" applyNumberFormat="1" applyFont="1" applyFill="1" applyBorder="1">
      <alignment/>
      <protection/>
    </xf>
    <xf numFmtId="1" fontId="12" fillId="0" borderId="0" xfId="22" applyNumberFormat="1" applyFont="1" applyFill="1" applyBorder="1" applyAlignment="1">
      <alignment horizontal="center"/>
      <protection/>
    </xf>
    <xf numFmtId="4" fontId="12" fillId="0" borderId="0" xfId="22" applyNumberFormat="1" applyFont="1" applyFill="1" applyBorder="1" applyAlignment="1">
      <alignment horizontal="center"/>
      <protection/>
    </xf>
    <xf numFmtId="0" fontId="12" fillId="0" borderId="0" xfId="0" applyFont="1" applyFill="1" applyBorder="1" applyAlignment="1">
      <alignment horizontal="center"/>
    </xf>
    <xf numFmtId="10" fontId="12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 quotePrefix="1">
      <alignment/>
    </xf>
    <xf numFmtId="0" fontId="13" fillId="0" borderId="0" xfId="24" applyFont="1" applyFill="1" applyBorder="1" applyAlignment="1">
      <alignment/>
      <protection/>
    </xf>
    <xf numFmtId="0" fontId="26" fillId="0" borderId="1" xfId="0" applyFont="1" applyBorder="1" applyAlignment="1">
      <alignment horizontal="center"/>
    </xf>
    <xf numFmtId="0" fontId="26" fillId="0" borderId="2" xfId="0" applyFont="1" applyBorder="1" applyAlignment="1">
      <alignment horizontal="center"/>
    </xf>
    <xf numFmtId="4" fontId="17" fillId="0" borderId="3" xfId="0" applyNumberFormat="1" applyFont="1" applyFill="1" applyBorder="1" applyAlignment="1">
      <alignment horizontal="right"/>
    </xf>
    <xf numFmtId="4" fontId="16" fillId="0" borderId="3" xfId="0" applyNumberFormat="1" applyFont="1" applyFill="1" applyBorder="1" applyAlignment="1">
      <alignment horizontal="right"/>
    </xf>
    <xf numFmtId="4" fontId="17" fillId="0" borderId="4" xfId="0" applyNumberFormat="1" applyFont="1" applyFill="1" applyBorder="1" applyAlignment="1">
      <alignment horizontal="right"/>
    </xf>
    <xf numFmtId="4" fontId="16" fillId="0" borderId="5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4" fontId="17" fillId="0" borderId="6" xfId="0" applyNumberFormat="1" applyFont="1" applyFill="1" applyBorder="1" applyAlignment="1">
      <alignment horizontal="right"/>
    </xf>
    <xf numFmtId="4" fontId="17" fillId="0" borderId="0" xfId="0" applyNumberFormat="1" applyFont="1" applyAlignment="1">
      <alignment horizontal="right"/>
    </xf>
    <xf numFmtId="4" fontId="17" fillId="0" borderId="0" xfId="22" applyNumberFormat="1" applyFont="1" applyBorder="1" applyAlignment="1">
      <alignment horizontal="right"/>
      <protection/>
    </xf>
    <xf numFmtId="4" fontId="26" fillId="0" borderId="3" xfId="0" applyNumberFormat="1" applyFont="1" applyBorder="1" applyAlignment="1">
      <alignment horizontal="righ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7" fillId="0" borderId="0" xfId="22" applyFont="1" applyBorder="1" applyAlignment="1">
      <alignment horizontal="left"/>
      <protection/>
    </xf>
    <xf numFmtId="4" fontId="17" fillId="0" borderId="0" xfId="0" applyNumberFormat="1" applyFont="1" applyAlignment="1">
      <alignment horizontal="left"/>
    </xf>
    <xf numFmtId="4" fontId="17" fillId="0" borderId="0" xfId="22" applyNumberFormat="1" applyFont="1" applyBorder="1" applyAlignment="1">
      <alignment horizontal="left"/>
      <protection/>
    </xf>
    <xf numFmtId="4" fontId="16" fillId="0" borderId="0" xfId="22" applyNumberFormat="1" applyFont="1" applyBorder="1" applyAlignment="1">
      <alignment horizontal="left"/>
      <protection/>
    </xf>
    <xf numFmtId="4" fontId="16" fillId="0" borderId="0" xfId="0" applyNumberFormat="1" applyFont="1" applyAlignment="1">
      <alignment horizontal="left"/>
    </xf>
    <xf numFmtId="0" fontId="12" fillId="0" borderId="7" xfId="0" applyFont="1" applyBorder="1" applyAlignment="1">
      <alignment horizontal="left"/>
    </xf>
    <xf numFmtId="4" fontId="26" fillId="0" borderId="4" xfId="0" applyNumberFormat="1" applyFont="1" applyBorder="1" applyAlignment="1">
      <alignment horizontal="left"/>
    </xf>
    <xf numFmtId="4" fontId="27" fillId="0" borderId="5" xfId="0" applyNumberFormat="1" applyFont="1" applyFill="1" applyBorder="1" applyAlignment="1">
      <alignment horizontal="left"/>
    </xf>
    <xf numFmtId="4" fontId="27" fillId="0" borderId="5" xfId="0" applyNumberFormat="1" applyFont="1" applyBorder="1" applyAlignment="1">
      <alignment horizontal="left"/>
    </xf>
    <xf numFmtId="4" fontId="26" fillId="0" borderId="8" xfId="0" applyNumberFormat="1" applyFont="1" applyBorder="1" applyAlignment="1">
      <alignment horizontal="left"/>
    </xf>
    <xf numFmtId="0" fontId="18" fillId="0" borderId="0" xfId="0" applyFont="1" applyAlignment="1">
      <alignment horizontal="left"/>
    </xf>
    <xf numFmtId="0" fontId="16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16" fillId="0" borderId="3" xfId="0" applyFont="1" applyFill="1" applyBorder="1" applyAlignment="1">
      <alignment horizontal="left"/>
    </xf>
    <xf numFmtId="0" fontId="16" fillId="0" borderId="4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/>
    </xf>
    <xf numFmtId="4" fontId="16" fillId="0" borderId="3" xfId="0" applyNumberFormat="1" applyFont="1" applyFill="1" applyBorder="1" applyAlignment="1">
      <alignment horizontal="left"/>
    </xf>
    <xf numFmtId="4" fontId="16" fillId="0" borderId="4" xfId="0" applyNumberFormat="1" applyFont="1" applyFill="1" applyBorder="1" applyAlignment="1">
      <alignment horizontal="left"/>
    </xf>
    <xf numFmtId="0" fontId="17" fillId="0" borderId="9" xfId="0" applyFont="1" applyFill="1" applyBorder="1" applyAlignment="1">
      <alignment horizontal="left" vertical="top"/>
    </xf>
    <xf numFmtId="0" fontId="17" fillId="0" borderId="3" xfId="0" applyFont="1" applyFill="1" applyBorder="1" applyAlignment="1">
      <alignment horizontal="left"/>
    </xf>
    <xf numFmtId="4" fontId="17" fillId="0" borderId="6" xfId="0" applyNumberFormat="1" applyFont="1" applyFill="1" applyBorder="1" applyAlignment="1">
      <alignment horizontal="left"/>
    </xf>
    <xf numFmtId="4" fontId="16" fillId="0" borderId="5" xfId="0" applyNumberFormat="1" applyFont="1" applyFill="1" applyBorder="1" applyAlignment="1">
      <alignment horizontal="left"/>
    </xf>
    <xf numFmtId="4" fontId="16" fillId="0" borderId="8" xfId="0" applyNumberFormat="1" applyFont="1" applyFill="1" applyBorder="1" applyAlignment="1">
      <alignment horizontal="left"/>
    </xf>
    <xf numFmtId="0" fontId="17" fillId="0" borderId="0" xfId="0" applyFont="1" applyFill="1" applyAlignment="1">
      <alignment horizontal="left"/>
    </xf>
    <xf numFmtId="4" fontId="16" fillId="0" borderId="0" xfId="0" applyNumberFormat="1" applyFont="1" applyFill="1" applyAlignment="1">
      <alignment horizontal="left"/>
    </xf>
    <xf numFmtId="0" fontId="1" fillId="0" borderId="0" xfId="0" applyFont="1" applyAlignment="1">
      <alignment horizontal="left"/>
    </xf>
    <xf numFmtId="0" fontId="29" fillId="0" borderId="0" xfId="0" applyFont="1" applyFill="1" applyAlignment="1">
      <alignment horizontal="left"/>
    </xf>
    <xf numFmtId="4" fontId="17" fillId="0" borderId="3" xfId="0" applyNumberFormat="1" applyFont="1" applyBorder="1" applyAlignment="1">
      <alignment/>
    </xf>
    <xf numFmtId="0" fontId="17" fillId="0" borderId="10" xfId="0" applyFont="1" applyBorder="1" applyAlignment="1">
      <alignment horizontal="center"/>
    </xf>
    <xf numFmtId="4" fontId="17" fillId="0" borderId="4" xfId="0" applyNumberFormat="1" applyFont="1" applyBorder="1" applyAlignment="1">
      <alignment/>
    </xf>
    <xf numFmtId="0" fontId="26" fillId="0" borderId="7" xfId="0" applyFont="1" applyBorder="1" applyAlignment="1">
      <alignment horizontal="center" wrapText="1"/>
    </xf>
    <xf numFmtId="4" fontId="16" fillId="0" borderId="11" xfId="0" applyNumberFormat="1" applyFont="1" applyBorder="1" applyAlignment="1">
      <alignment/>
    </xf>
    <xf numFmtId="4" fontId="16" fillId="0" borderId="8" xfId="0" applyNumberFormat="1" applyFont="1" applyBorder="1" applyAlignment="1">
      <alignment/>
    </xf>
    <xf numFmtId="0" fontId="17" fillId="0" borderId="12" xfId="22" applyFont="1" applyBorder="1" applyAlignment="1">
      <alignment/>
      <protection/>
    </xf>
    <xf numFmtId="0" fontId="0" fillId="0" borderId="12" xfId="0" applyBorder="1" applyAlignment="1">
      <alignment/>
    </xf>
    <xf numFmtId="4" fontId="17" fillId="0" borderId="6" xfId="0" applyNumberFormat="1" applyFont="1" applyBorder="1" applyAlignment="1">
      <alignment/>
    </xf>
    <xf numFmtId="4" fontId="17" fillId="0" borderId="13" xfId="0" applyNumberFormat="1" applyFont="1" applyBorder="1" applyAlignment="1">
      <alignment/>
    </xf>
    <xf numFmtId="4" fontId="16" fillId="2" borderId="5" xfId="0" applyNumberFormat="1" applyFont="1" applyFill="1" applyBorder="1" applyAlignment="1">
      <alignment/>
    </xf>
    <xf numFmtId="4" fontId="16" fillId="2" borderId="8" xfId="0" applyNumberFormat="1" applyFont="1" applyFill="1" applyBorder="1" applyAlignment="1">
      <alignment/>
    </xf>
    <xf numFmtId="4" fontId="16" fillId="0" borderId="14" xfId="0" applyNumberFormat="1" applyFont="1" applyFill="1" applyBorder="1" applyAlignment="1">
      <alignment/>
    </xf>
    <xf numFmtId="0" fontId="13" fillId="0" borderId="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7" fillId="0" borderId="9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9" xfId="0" applyFont="1" applyBorder="1" applyAlignment="1">
      <alignment horizontal="left"/>
    </xf>
    <xf numFmtId="0" fontId="17" fillId="0" borderId="3" xfId="0" applyFont="1" applyBorder="1" applyAlignment="1">
      <alignment horizontal="left"/>
    </xf>
    <xf numFmtId="4" fontId="16" fillId="0" borderId="5" xfId="0" applyNumberFormat="1" applyFont="1" applyFill="1" applyBorder="1" applyAlignment="1">
      <alignment/>
    </xf>
    <xf numFmtId="4" fontId="17" fillId="0" borderId="8" xfId="0" applyNumberFormat="1" applyFont="1" applyFill="1" applyBorder="1" applyAlignment="1">
      <alignment/>
    </xf>
    <xf numFmtId="4" fontId="17" fillId="0" borderId="5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2" fillId="0" borderId="0" xfId="22" applyFont="1" applyFill="1" applyBorder="1" applyAlignment="1">
      <alignment/>
      <protection/>
    </xf>
    <xf numFmtId="4" fontId="17" fillId="0" borderId="3" xfId="0" applyNumberFormat="1" applyFont="1" applyFill="1" applyBorder="1" applyAlignment="1">
      <alignment/>
    </xf>
    <xf numFmtId="4" fontId="16" fillId="0" borderId="3" xfId="0" applyNumberFormat="1" applyFont="1" applyFill="1" applyBorder="1" applyAlignment="1">
      <alignment/>
    </xf>
    <xf numFmtId="4" fontId="17" fillId="0" borderId="3" xfId="22" applyNumberFormat="1" applyFont="1" applyFill="1" applyBorder="1">
      <alignment/>
      <protection/>
    </xf>
    <xf numFmtId="4" fontId="17" fillId="0" borderId="3" xfId="0" applyNumberFormat="1" applyFont="1" applyFill="1" applyBorder="1" applyAlignment="1">
      <alignment/>
    </xf>
    <xf numFmtId="4" fontId="17" fillId="0" borderId="3" xfId="24" applyNumberFormat="1" applyFont="1" applyFill="1" applyBorder="1">
      <alignment/>
      <protection/>
    </xf>
    <xf numFmtId="4" fontId="16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0" borderId="10" xfId="0" applyFont="1" applyFill="1" applyBorder="1" applyAlignment="1">
      <alignment wrapText="1"/>
    </xf>
    <xf numFmtId="0" fontId="17" fillId="0" borderId="7" xfId="0" applyFont="1" applyFill="1" applyBorder="1" applyAlignment="1">
      <alignment horizontal="center"/>
    </xf>
    <xf numFmtId="4" fontId="17" fillId="0" borderId="4" xfId="0" applyNumberFormat="1" applyFont="1" applyFill="1" applyBorder="1" applyAlignment="1">
      <alignment/>
    </xf>
    <xf numFmtId="4" fontId="16" fillId="0" borderId="4" xfId="0" applyNumberFormat="1" applyFont="1" applyFill="1" applyBorder="1" applyAlignment="1">
      <alignment/>
    </xf>
    <xf numFmtId="4" fontId="16" fillId="0" borderId="8" xfId="0" applyNumberFormat="1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7" fillId="0" borderId="17" xfId="0" applyFont="1" applyBorder="1" applyAlignment="1">
      <alignment/>
    </xf>
    <xf numFmtId="4" fontId="17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horizontal="center"/>
    </xf>
    <xf numFmtId="0" fontId="17" fillId="0" borderId="0" xfId="22" applyFont="1" applyFill="1" applyBorder="1" applyAlignment="1">
      <alignment/>
      <protection/>
    </xf>
    <xf numFmtId="4" fontId="17" fillId="0" borderId="0" xfId="0" applyNumberFormat="1" applyFont="1" applyFill="1" applyBorder="1" applyAlignment="1">
      <alignment/>
    </xf>
    <xf numFmtId="4" fontId="17" fillId="0" borderId="0" xfId="22" applyNumberFormat="1" applyFont="1" applyFill="1" applyBorder="1" applyAlignment="1">
      <alignment/>
      <protection/>
    </xf>
    <xf numFmtId="4" fontId="17" fillId="0" borderId="0" xfId="24" applyNumberFormat="1" applyFont="1" applyFill="1" applyBorder="1" applyAlignment="1">
      <alignment/>
      <protection/>
    </xf>
    <xf numFmtId="0" fontId="16" fillId="0" borderId="0" xfId="22" applyFont="1" applyFill="1" applyBorder="1" applyAlignment="1">
      <alignment/>
      <protection/>
    </xf>
    <xf numFmtId="0" fontId="17" fillId="0" borderId="3" xfId="0" applyFont="1" applyBorder="1" applyAlignment="1">
      <alignment/>
    </xf>
    <xf numFmtId="4" fontId="17" fillId="0" borderId="5" xfId="0" applyNumberFormat="1" applyFont="1" applyBorder="1" applyAlignment="1">
      <alignment/>
    </xf>
    <xf numFmtId="4" fontId="17" fillId="0" borderId="0" xfId="0" applyNumberFormat="1" applyFont="1" applyFill="1" applyBorder="1" applyAlignment="1">
      <alignment/>
    </xf>
    <xf numFmtId="0" fontId="17" fillId="0" borderId="15" xfId="0" applyFont="1" applyBorder="1" applyAlignment="1">
      <alignment horizontal="left" vertical="center"/>
    </xf>
    <xf numFmtId="4" fontId="17" fillId="0" borderId="7" xfId="0" applyNumberFormat="1" applyFont="1" applyBorder="1" applyAlignment="1">
      <alignment/>
    </xf>
    <xf numFmtId="0" fontId="17" fillId="0" borderId="18" xfId="0" applyFont="1" applyBorder="1" applyAlignment="1">
      <alignment horizontal="left" vertical="center"/>
    </xf>
    <xf numFmtId="4" fontId="16" fillId="0" borderId="0" xfId="0" applyNumberFormat="1" applyFont="1" applyFill="1" applyBorder="1" applyAlignment="1">
      <alignment/>
    </xf>
    <xf numFmtId="0" fontId="17" fillId="0" borderId="19" xfId="0" applyFont="1" applyBorder="1" applyAlignment="1">
      <alignment horizontal="left" vertical="center"/>
    </xf>
    <xf numFmtId="0" fontId="17" fillId="0" borderId="17" xfId="0" applyFont="1" applyBorder="1" applyAlignment="1">
      <alignment horizontal="left" vertical="center"/>
    </xf>
    <xf numFmtId="0" fontId="0" fillId="0" borderId="17" xfId="0" applyBorder="1" applyAlignment="1">
      <alignment/>
    </xf>
    <xf numFmtId="0" fontId="30" fillId="0" borderId="3" xfId="0" applyFont="1" applyBorder="1" applyAlignment="1">
      <alignment/>
    </xf>
    <xf numFmtId="4" fontId="17" fillId="0" borderId="5" xfId="0" applyNumberFormat="1" applyFont="1" applyBorder="1" applyAlignment="1">
      <alignment horizontal="right"/>
    </xf>
    <xf numFmtId="0" fontId="17" fillId="0" borderId="18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13" fillId="0" borderId="7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7" fillId="0" borderId="18" xfId="0" applyFont="1" applyBorder="1" applyAlignment="1">
      <alignment/>
    </xf>
    <xf numFmtId="4" fontId="16" fillId="0" borderId="5" xfId="0" applyNumberFormat="1" applyFont="1" applyBorder="1" applyAlignment="1">
      <alignment/>
    </xf>
    <xf numFmtId="0" fontId="17" fillId="0" borderId="10" xfId="0" applyFont="1" applyBorder="1" applyAlignment="1">
      <alignment horizontal="center" vertical="center"/>
    </xf>
    <xf numFmtId="0" fontId="17" fillId="0" borderId="10" xfId="0" applyNumberFormat="1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1" fontId="17" fillId="0" borderId="10" xfId="0" applyNumberFormat="1" applyFont="1" applyBorder="1" applyAlignment="1">
      <alignment horizontal="center"/>
    </xf>
    <xf numFmtId="4" fontId="17" fillId="0" borderId="10" xfId="0" applyNumberFormat="1" applyFont="1" applyBorder="1" applyAlignment="1">
      <alignment horizontal="center"/>
    </xf>
    <xf numFmtId="4" fontId="17" fillId="0" borderId="7" xfId="0" applyNumberFormat="1" applyFont="1" applyBorder="1" applyAlignment="1">
      <alignment horizontal="center"/>
    </xf>
    <xf numFmtId="0" fontId="28" fillId="0" borderId="3" xfId="0" applyFont="1" applyBorder="1" applyAlignment="1">
      <alignment horizontal="left"/>
    </xf>
    <xf numFmtId="0" fontId="14" fillId="0" borderId="16" xfId="0" applyFont="1" applyBorder="1" applyAlignment="1">
      <alignment/>
    </xf>
    <xf numFmtId="4" fontId="4" fillId="0" borderId="0" xfId="0" applyNumberFormat="1" applyFont="1" applyFill="1" applyBorder="1" applyAlignment="1">
      <alignment/>
    </xf>
    <xf numFmtId="1" fontId="0" fillId="3" borderId="4" xfId="0" applyNumberFormat="1" applyFill="1" applyBorder="1" applyAlignment="1">
      <alignment wrapText="1"/>
    </xf>
    <xf numFmtId="1" fontId="1" fillId="4" borderId="4" xfId="0" applyNumberFormat="1" applyFont="1" applyFill="1" applyBorder="1" applyAlignment="1">
      <alignment wrapText="1"/>
    </xf>
    <xf numFmtId="1" fontId="0" fillId="4" borderId="4" xfId="0" applyNumberFormat="1" applyFill="1" applyBorder="1" applyAlignment="1">
      <alignment wrapText="1"/>
    </xf>
    <xf numFmtId="1" fontId="5" fillId="3" borderId="8" xfId="0" applyNumberFormat="1" applyFont="1" applyFill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3" xfId="0" applyFont="1" applyBorder="1" applyAlignment="1">
      <alignment/>
    </xf>
    <xf numFmtId="0" fontId="14" fillId="4" borderId="3" xfId="0" applyFont="1" applyFill="1" applyBorder="1" applyAlignment="1">
      <alignment/>
    </xf>
    <xf numFmtId="4" fontId="14" fillId="0" borderId="3" xfId="0" applyNumberFormat="1" applyFont="1" applyBorder="1" applyAlignment="1">
      <alignment/>
    </xf>
    <xf numFmtId="4" fontId="14" fillId="0" borderId="3" xfId="0" applyNumberFormat="1" applyFont="1" applyBorder="1" applyAlignment="1">
      <alignment wrapText="1"/>
    </xf>
    <xf numFmtId="4" fontId="14" fillId="4" borderId="3" xfId="0" applyNumberFormat="1" applyFont="1" applyFill="1" applyBorder="1" applyAlignment="1">
      <alignment wrapText="1"/>
    </xf>
    <xf numFmtId="4" fontId="15" fillId="4" borderId="3" xfId="0" applyNumberFormat="1" applyFont="1" applyFill="1" applyBorder="1" applyAlignment="1">
      <alignment wrapText="1"/>
    </xf>
    <xf numFmtId="4" fontId="15" fillId="4" borderId="3" xfId="0" applyNumberFormat="1" applyFont="1" applyFill="1" applyBorder="1" applyAlignment="1">
      <alignment/>
    </xf>
    <xf numFmtId="4" fontId="14" fillId="4" borderId="3" xfId="0" applyNumberFormat="1" applyFont="1" applyFill="1" applyBorder="1" applyAlignment="1">
      <alignment/>
    </xf>
    <xf numFmtId="0" fontId="14" fillId="0" borderId="9" xfId="0" applyFont="1" applyBorder="1" applyAlignment="1">
      <alignment vertical="center" wrapText="1"/>
    </xf>
    <xf numFmtId="0" fontId="14" fillId="4" borderId="9" xfId="0" applyFont="1" applyFill="1" applyBorder="1" applyAlignment="1">
      <alignment vertical="center" wrapText="1"/>
    </xf>
    <xf numFmtId="0" fontId="14" fillId="0" borderId="9" xfId="0" applyFont="1" applyBorder="1" applyAlignment="1">
      <alignment/>
    </xf>
    <xf numFmtId="0" fontId="15" fillId="4" borderId="9" xfId="0" applyFont="1" applyFill="1" applyBorder="1" applyAlignment="1">
      <alignment/>
    </xf>
    <xf numFmtId="0" fontId="14" fillId="4" borderId="9" xfId="0" applyFont="1" applyFill="1" applyBorder="1" applyAlignment="1">
      <alignment/>
    </xf>
    <xf numFmtId="0" fontId="14" fillId="0" borderId="16" xfId="0" applyFont="1" applyBorder="1" applyAlignment="1">
      <alignment wrapText="1"/>
    </xf>
    <xf numFmtId="0" fontId="14" fillId="0" borderId="16" xfId="0" applyFont="1" applyBorder="1" applyAlignment="1">
      <alignment/>
    </xf>
    <xf numFmtId="0" fontId="14" fillId="4" borderId="16" xfId="0" applyFont="1" applyFill="1" applyBorder="1" applyAlignment="1">
      <alignment/>
    </xf>
    <xf numFmtId="4" fontId="14" fillId="0" borderId="16" xfId="0" applyNumberFormat="1" applyFont="1" applyBorder="1" applyAlignment="1">
      <alignment/>
    </xf>
    <xf numFmtId="0" fontId="15" fillId="0" borderId="4" xfId="0" applyFont="1" applyBorder="1" applyAlignment="1">
      <alignment wrapText="1"/>
    </xf>
    <xf numFmtId="4" fontId="15" fillId="4" borderId="4" xfId="0" applyNumberFormat="1" applyFont="1" applyFill="1" applyBorder="1" applyAlignment="1">
      <alignment wrapText="1"/>
    </xf>
    <xf numFmtId="4" fontId="15" fillId="4" borderId="16" xfId="0" applyNumberFormat="1" applyFont="1" applyFill="1" applyBorder="1" applyAlignment="1">
      <alignment/>
    </xf>
    <xf numFmtId="0" fontId="15" fillId="0" borderId="20" xfId="0" applyFont="1" applyBorder="1" applyAlignment="1">
      <alignment wrapText="1"/>
    </xf>
    <xf numFmtId="4" fontId="15" fillId="4" borderId="20" xfId="0" applyNumberFormat="1" applyFont="1" applyFill="1" applyBorder="1" applyAlignment="1">
      <alignment/>
    </xf>
    <xf numFmtId="4" fontId="13" fillId="4" borderId="4" xfId="0" applyNumberFormat="1" applyFont="1" applyFill="1" applyBorder="1" applyAlignment="1">
      <alignment/>
    </xf>
    <xf numFmtId="4" fontId="13" fillId="3" borderId="4" xfId="0" applyNumberFormat="1" applyFont="1" applyFill="1" applyBorder="1" applyAlignment="1">
      <alignment/>
    </xf>
    <xf numFmtId="4" fontId="13" fillId="3" borderId="8" xfId="0" applyNumberFormat="1" applyFont="1" applyFill="1" applyBorder="1" applyAlignment="1">
      <alignment/>
    </xf>
    <xf numFmtId="0" fontId="14" fillId="3" borderId="21" xfId="0" applyFont="1" applyFill="1" applyBorder="1" applyAlignment="1">
      <alignment/>
    </xf>
    <xf numFmtId="4" fontId="15" fillId="3" borderId="5" xfId="0" applyNumberFormat="1" applyFont="1" applyFill="1" applyBorder="1" applyAlignment="1">
      <alignment/>
    </xf>
    <xf numFmtId="4" fontId="15" fillId="3" borderId="22" xfId="0" applyNumberFormat="1" applyFont="1" applyFill="1" applyBorder="1" applyAlignment="1">
      <alignment/>
    </xf>
    <xf numFmtId="4" fontId="15" fillId="5" borderId="4" xfId="0" applyNumberFormat="1" applyFont="1" applyFill="1" applyBorder="1" applyAlignment="1">
      <alignment wrapText="1"/>
    </xf>
    <xf numFmtId="4" fontId="15" fillId="5" borderId="8" xfId="0" applyNumberFormat="1" applyFont="1" applyFill="1" applyBorder="1" applyAlignment="1">
      <alignment wrapText="1"/>
    </xf>
    <xf numFmtId="4" fontId="15" fillId="5" borderId="20" xfId="0" applyNumberFormat="1" applyFont="1" applyFill="1" applyBorder="1" applyAlignment="1">
      <alignment/>
    </xf>
    <xf numFmtId="4" fontId="15" fillId="5" borderId="2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" fontId="16" fillId="0" borderId="0" xfId="0" applyNumberFormat="1" applyFont="1" applyAlignment="1">
      <alignment/>
    </xf>
    <xf numFmtId="0" fontId="17" fillId="0" borderId="3" xfId="23" applyFont="1" applyBorder="1" applyAlignment="1">
      <alignment wrapText="1"/>
      <protection/>
    </xf>
    <xf numFmtId="0" fontId="17" fillId="0" borderId="3" xfId="23" applyFont="1" applyBorder="1" applyAlignment="1">
      <alignment horizontal="center" vertical="center" wrapText="1"/>
      <protection/>
    </xf>
    <xf numFmtId="0" fontId="17" fillId="0" borderId="3" xfId="23" applyFont="1" applyBorder="1">
      <alignment/>
      <protection/>
    </xf>
    <xf numFmtId="4" fontId="17" fillId="0" borderId="3" xfId="23" applyNumberFormat="1" applyFont="1" applyBorder="1">
      <alignment/>
      <protection/>
    </xf>
    <xf numFmtId="4" fontId="17" fillId="0" borderId="3" xfId="23" applyNumberFormat="1" applyFont="1" applyFill="1" applyBorder="1">
      <alignment/>
      <protection/>
    </xf>
    <xf numFmtId="0" fontId="17" fillId="0" borderId="3" xfId="25" applyFont="1" applyBorder="1">
      <alignment/>
      <protection/>
    </xf>
    <xf numFmtId="0" fontId="17" fillId="0" borderId="4" xfId="23" applyFont="1" applyBorder="1" applyAlignment="1">
      <alignment horizontal="center" vertical="center" wrapText="1"/>
      <protection/>
    </xf>
    <xf numFmtId="4" fontId="17" fillId="0" borderId="4" xfId="23" applyNumberFormat="1" applyFont="1" applyBorder="1">
      <alignment/>
      <protection/>
    </xf>
    <xf numFmtId="4" fontId="12" fillId="0" borderId="3" xfId="23" applyNumberFormat="1" applyFont="1" applyBorder="1" applyAlignment="1">
      <alignment wrapText="1"/>
      <protection/>
    </xf>
    <xf numFmtId="4" fontId="12" fillId="0" borderId="3" xfId="23" applyNumberFormat="1" applyFont="1" applyBorder="1" applyAlignment="1">
      <alignment horizontal="center" vertical="center" wrapText="1"/>
      <protection/>
    </xf>
    <xf numFmtId="4" fontId="12" fillId="0" borderId="4" xfId="23" applyNumberFormat="1" applyFont="1" applyBorder="1" applyAlignment="1">
      <alignment horizontal="center" vertical="center" wrapText="1"/>
      <protection/>
    </xf>
    <xf numFmtId="49" fontId="17" fillId="0" borderId="3" xfId="23" applyNumberFormat="1" applyFont="1" applyBorder="1" applyAlignment="1">
      <alignment horizontal="center"/>
      <protection/>
    </xf>
    <xf numFmtId="0" fontId="16" fillId="5" borderId="5" xfId="23" applyFont="1" applyFill="1" applyBorder="1">
      <alignment/>
      <protection/>
    </xf>
    <xf numFmtId="49" fontId="16" fillId="5" borderId="5" xfId="23" applyNumberFormat="1" applyFont="1" applyFill="1" applyBorder="1">
      <alignment/>
      <protection/>
    </xf>
    <xf numFmtId="4" fontId="16" fillId="5" borderId="5" xfId="23" applyNumberFormat="1" applyFont="1" applyFill="1" applyBorder="1" applyAlignment="1">
      <alignment wrapText="1"/>
      <protection/>
    </xf>
    <xf numFmtId="4" fontId="16" fillId="5" borderId="8" xfId="23" applyNumberFormat="1" applyFont="1" applyFill="1" applyBorder="1">
      <alignment/>
      <protection/>
    </xf>
    <xf numFmtId="4" fontId="16" fillId="5" borderId="5" xfId="23" applyNumberFormat="1" applyFont="1" applyFill="1" applyBorder="1">
      <alignment/>
      <protection/>
    </xf>
    <xf numFmtId="0" fontId="8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9" xfId="0" applyFont="1" applyBorder="1" applyAlignment="1">
      <alignment vertical="center" wrapText="1"/>
    </xf>
    <xf numFmtId="1" fontId="17" fillId="0" borderId="0" xfId="0" applyNumberFormat="1" applyFont="1" applyFill="1" applyBorder="1" applyAlignment="1">
      <alignment/>
    </xf>
    <xf numFmtId="0" fontId="17" fillId="0" borderId="9" xfId="0" applyFont="1" applyBorder="1" applyAlignment="1">
      <alignment/>
    </xf>
    <xf numFmtId="0" fontId="16" fillId="0" borderId="0" xfId="0" applyFont="1" applyFill="1" applyBorder="1" applyAlignment="1">
      <alignment/>
    </xf>
    <xf numFmtId="0" fontId="17" fillId="0" borderId="3" xfId="0" applyFont="1" applyFill="1" applyBorder="1" applyAlignment="1">
      <alignment/>
    </xf>
    <xf numFmtId="0" fontId="17" fillId="0" borderId="8" xfId="0" applyFont="1" applyFill="1" applyBorder="1" applyAlignment="1">
      <alignment/>
    </xf>
    <xf numFmtId="4" fontId="16" fillId="4" borderId="3" xfId="0" applyNumberFormat="1" applyFont="1" applyFill="1" applyBorder="1" applyAlignment="1">
      <alignment/>
    </xf>
    <xf numFmtId="4" fontId="16" fillId="4" borderId="4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 wrapText="1"/>
    </xf>
    <xf numFmtId="4" fontId="17" fillId="0" borderId="20" xfId="0" applyNumberFormat="1" applyFont="1" applyBorder="1" applyAlignment="1">
      <alignment wrapText="1"/>
    </xf>
    <xf numFmtId="4" fontId="16" fillId="4" borderId="20" xfId="0" applyNumberFormat="1" applyFont="1" applyFill="1" applyBorder="1" applyAlignment="1">
      <alignment wrapText="1"/>
    </xf>
    <xf numFmtId="4" fontId="17" fillId="0" borderId="20" xfId="0" applyNumberFormat="1" applyFont="1" applyFill="1" applyBorder="1" applyAlignment="1">
      <alignment wrapText="1"/>
    </xf>
    <xf numFmtId="4" fontId="16" fillId="6" borderId="23" xfId="0" applyNumberFormat="1" applyFont="1" applyFill="1" applyBorder="1" applyAlignment="1">
      <alignment wrapText="1"/>
    </xf>
    <xf numFmtId="0" fontId="17" fillId="0" borderId="18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/>
    </xf>
    <xf numFmtId="4" fontId="16" fillId="6" borderId="4" xfId="0" applyNumberFormat="1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4" fillId="0" borderId="20" xfId="0" applyFont="1" applyBorder="1" applyAlignment="1">
      <alignment/>
    </xf>
    <xf numFmtId="0" fontId="14" fillId="0" borderId="15" xfId="0" applyFont="1" applyBorder="1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Fill="1" applyBorder="1" applyAlignment="1">
      <alignment/>
    </xf>
    <xf numFmtId="0" fontId="0" fillId="0" borderId="0" xfId="0" applyFont="1" applyBorder="1" applyAlignment="1">
      <alignment vertical="center" wrapText="1"/>
    </xf>
    <xf numFmtId="4" fontId="4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/>
    </xf>
    <xf numFmtId="4" fontId="17" fillId="0" borderId="0" xfId="0" applyNumberFormat="1" applyFont="1" applyFill="1" applyBorder="1" applyAlignment="1">
      <alignment wrapText="1"/>
    </xf>
    <xf numFmtId="4" fontId="16" fillId="0" borderId="0" xfId="0" applyNumberFormat="1" applyFont="1" applyFill="1" applyBorder="1" applyAlignment="1">
      <alignment wrapText="1"/>
    </xf>
    <xf numFmtId="4" fontId="16" fillId="6" borderId="5" xfId="0" applyNumberFormat="1" applyFont="1" applyFill="1" applyBorder="1" applyAlignment="1">
      <alignment/>
    </xf>
    <xf numFmtId="4" fontId="4" fillId="0" borderId="4" xfId="0" applyNumberFormat="1" applyFont="1" applyFill="1" applyBorder="1" applyAlignment="1">
      <alignment horizontal="center"/>
    </xf>
    <xf numFmtId="0" fontId="15" fillId="0" borderId="7" xfId="0" applyNumberFormat="1" applyFont="1" applyFill="1" applyBorder="1" applyAlignment="1">
      <alignment horizontal="center"/>
    </xf>
    <xf numFmtId="4" fontId="16" fillId="4" borderId="4" xfId="0" applyNumberFormat="1" applyFont="1" applyFill="1" applyBorder="1" applyAlignment="1">
      <alignment horizontal="right"/>
    </xf>
    <xf numFmtId="4" fontId="16" fillId="6" borderId="4" xfId="0" applyNumberFormat="1" applyFont="1" applyFill="1" applyBorder="1" applyAlignment="1">
      <alignment horizontal="right"/>
    </xf>
    <xf numFmtId="0" fontId="16" fillId="0" borderId="24" xfId="0" applyFont="1" applyFill="1" applyBorder="1" applyAlignment="1">
      <alignment/>
    </xf>
    <xf numFmtId="0" fontId="14" fillId="0" borderId="25" xfId="0" applyFont="1" applyFill="1" applyBorder="1" applyAlignment="1">
      <alignment wrapText="1"/>
    </xf>
    <xf numFmtId="0" fontId="14" fillId="0" borderId="20" xfId="0" applyFont="1" applyBorder="1" applyAlignment="1">
      <alignment wrapText="1"/>
    </xf>
    <xf numFmtId="4" fontId="14" fillId="0" borderId="20" xfId="0" applyNumberFormat="1" applyFont="1" applyBorder="1" applyAlignment="1">
      <alignment wrapText="1"/>
    </xf>
    <xf numFmtId="4" fontId="14" fillId="4" borderId="20" xfId="0" applyNumberFormat="1" applyFont="1" applyFill="1" applyBorder="1" applyAlignment="1">
      <alignment wrapText="1"/>
    </xf>
    <xf numFmtId="4" fontId="14" fillId="0" borderId="20" xfId="0" applyNumberFormat="1" applyFont="1" applyBorder="1" applyAlignment="1">
      <alignment/>
    </xf>
    <xf numFmtId="4" fontId="14" fillId="0" borderId="4" xfId="0" applyNumberFormat="1" applyFont="1" applyFill="1" applyBorder="1" applyAlignment="1">
      <alignment wrapText="1"/>
    </xf>
    <xf numFmtId="4" fontId="15" fillId="7" borderId="5" xfId="0" applyNumberFormat="1" applyFont="1" applyFill="1" applyBorder="1" applyAlignment="1">
      <alignment/>
    </xf>
    <xf numFmtId="4" fontId="14" fillId="7" borderId="23" xfId="0" applyNumberFormat="1" applyFont="1" applyFill="1" applyBorder="1" applyAlignment="1">
      <alignment wrapText="1"/>
    </xf>
    <xf numFmtId="0" fontId="4" fillId="0" borderId="9" xfId="0" applyFont="1" applyBorder="1" applyAlignment="1">
      <alignment vertical="center" wrapText="1"/>
    </xf>
    <xf numFmtId="0" fontId="4" fillId="4" borderId="9" xfId="0" applyFont="1" applyFill="1" applyBorder="1" applyAlignment="1">
      <alignment vertical="center" wrapText="1"/>
    </xf>
    <xf numFmtId="0" fontId="4" fillId="0" borderId="9" xfId="0" applyFont="1" applyBorder="1" applyAlignment="1">
      <alignment/>
    </xf>
    <xf numFmtId="0" fontId="5" fillId="4" borderId="9" xfId="0" applyFont="1" applyFill="1" applyBorder="1" applyAlignment="1">
      <alignment/>
    </xf>
    <xf numFmtId="4" fontId="14" fillId="0" borderId="20" xfId="0" applyNumberFormat="1" applyFont="1" applyFill="1" applyBorder="1" applyAlignment="1">
      <alignment/>
    </xf>
    <xf numFmtId="4" fontId="15" fillId="0" borderId="3" xfId="0" applyNumberFormat="1" applyFont="1" applyFill="1" applyBorder="1" applyAlignment="1">
      <alignment/>
    </xf>
    <xf numFmtId="0" fontId="4" fillId="4" borderId="9" xfId="0" applyFont="1" applyFill="1" applyBorder="1" applyAlignment="1">
      <alignment/>
    </xf>
    <xf numFmtId="0" fontId="4" fillId="7" borderId="21" xfId="0" applyFont="1" applyFill="1" applyBorder="1" applyAlignment="1">
      <alignment/>
    </xf>
    <xf numFmtId="0" fontId="17" fillId="0" borderId="20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0" xfId="0" applyFont="1" applyBorder="1" applyAlignment="1">
      <alignment/>
    </xf>
    <xf numFmtId="4" fontId="17" fillId="0" borderId="0" xfId="0" applyNumberFormat="1" applyFont="1" applyBorder="1" applyAlignment="1">
      <alignment/>
    </xf>
    <xf numFmtId="4" fontId="17" fillId="0" borderId="0" xfId="0" applyNumberFormat="1" applyFont="1" applyBorder="1" applyAlignment="1">
      <alignment/>
    </xf>
    <xf numFmtId="0" fontId="28" fillId="0" borderId="0" xfId="0" applyFont="1" applyAlignment="1">
      <alignment/>
    </xf>
    <xf numFmtId="4" fontId="17" fillId="0" borderId="0" xfId="0" applyNumberFormat="1" applyFont="1" applyFill="1" applyBorder="1" applyAlignment="1">
      <alignment horizontal="right"/>
    </xf>
    <xf numFmtId="0" fontId="17" fillId="0" borderId="21" xfId="0" applyFont="1" applyBorder="1" applyAlignment="1">
      <alignment/>
    </xf>
    <xf numFmtId="0" fontId="18" fillId="0" borderId="26" xfId="0" applyFont="1" applyBorder="1" applyAlignment="1">
      <alignment/>
    </xf>
    <xf numFmtId="4" fontId="16" fillId="0" borderId="26" xfId="0" applyNumberFormat="1" applyFont="1" applyBorder="1" applyAlignment="1">
      <alignment/>
    </xf>
    <xf numFmtId="4" fontId="16" fillId="0" borderId="26" xfId="0" applyNumberFormat="1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4" fontId="17" fillId="0" borderId="4" xfId="0" applyNumberFormat="1" applyFont="1" applyFill="1" applyBorder="1" applyAlignment="1">
      <alignment horizontal="center"/>
    </xf>
    <xf numFmtId="4" fontId="17" fillId="0" borderId="8" xfId="0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26" fillId="0" borderId="2" xfId="0" applyFont="1" applyFill="1" applyBorder="1" applyAlignment="1">
      <alignment horizontal="center"/>
    </xf>
    <xf numFmtId="4" fontId="26" fillId="0" borderId="3" xfId="22" applyNumberFormat="1" applyFont="1" applyFill="1" applyBorder="1" applyAlignment="1">
      <alignment horizontal="right"/>
      <protection/>
    </xf>
    <xf numFmtId="0" fontId="18" fillId="0" borderId="0" xfId="0" applyFont="1" applyFill="1" applyAlignment="1">
      <alignment horizontal="left"/>
    </xf>
    <xf numFmtId="4" fontId="17" fillId="0" borderId="0" xfId="0" applyNumberFormat="1" applyFont="1" applyFill="1" applyAlignment="1">
      <alignment horizontal="left"/>
    </xf>
    <xf numFmtId="0" fontId="17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Alignment="1">
      <alignment/>
    </xf>
    <xf numFmtId="4" fontId="17" fillId="0" borderId="6" xfId="22" applyNumberFormat="1" applyFont="1" applyFill="1" applyBorder="1">
      <alignment/>
      <protection/>
    </xf>
    <xf numFmtId="4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0" fillId="0" borderId="27" xfId="0" applyFill="1" applyBorder="1" applyAlignment="1">
      <alignment/>
    </xf>
    <xf numFmtId="0" fontId="0" fillId="0" borderId="16" xfId="0" applyFill="1" applyBorder="1" applyAlignment="1">
      <alignment/>
    </xf>
    <xf numFmtId="0" fontId="13" fillId="0" borderId="0" xfId="0" applyFont="1" applyFill="1" applyAlignment="1">
      <alignment/>
    </xf>
    <xf numFmtId="0" fontId="30" fillId="0" borderId="10" xfId="0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/>
    </xf>
    <xf numFmtId="4" fontId="16" fillId="0" borderId="26" xfId="0" applyNumberFormat="1" applyFont="1" applyFill="1" applyBorder="1" applyAlignment="1">
      <alignment/>
    </xf>
    <xf numFmtId="4" fontId="0" fillId="0" borderId="3" xfId="0" applyNumberFormat="1" applyFill="1" applyBorder="1" applyAlignment="1">
      <alignment/>
    </xf>
    <xf numFmtId="0" fontId="17" fillId="0" borderId="24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vertical="center" wrapText="1"/>
    </xf>
    <xf numFmtId="0" fontId="17" fillId="0" borderId="7" xfId="0" applyFont="1" applyFill="1" applyBorder="1" applyAlignment="1">
      <alignment vertical="center" wrapText="1"/>
    </xf>
    <xf numFmtId="0" fontId="17" fillId="0" borderId="9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4" fontId="1" fillId="0" borderId="5" xfId="0" applyNumberFormat="1" applyFont="1" applyFill="1" applyBorder="1" applyAlignment="1">
      <alignment/>
    </xf>
    <xf numFmtId="0" fontId="34" fillId="0" borderId="21" xfId="0" applyFont="1" applyFill="1" applyBorder="1" applyAlignment="1">
      <alignment/>
    </xf>
    <xf numFmtId="0" fontId="16" fillId="0" borderId="0" xfId="0" applyFont="1" applyBorder="1" applyAlignment="1">
      <alignment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28" xfId="0" applyFont="1" applyBorder="1" applyAlignment="1">
      <alignment/>
    </xf>
    <xf numFmtId="0" fontId="17" fillId="0" borderId="29" xfId="0" applyFont="1" applyBorder="1" applyAlignment="1">
      <alignment/>
    </xf>
    <xf numFmtId="0" fontId="17" fillId="0" borderId="30" xfId="0" applyFont="1" applyBorder="1" applyAlignment="1">
      <alignment/>
    </xf>
    <xf numFmtId="4" fontId="16" fillId="0" borderId="28" xfId="0" applyNumberFormat="1" applyFont="1" applyBorder="1" applyAlignment="1">
      <alignment/>
    </xf>
    <xf numFmtId="4" fontId="16" fillId="0" borderId="31" xfId="0" applyNumberFormat="1" applyFont="1" applyBorder="1" applyAlignment="1">
      <alignment/>
    </xf>
    <xf numFmtId="4" fontId="17" fillId="0" borderId="10" xfId="0" applyNumberFormat="1" applyFont="1" applyFill="1" applyBorder="1" applyAlignment="1">
      <alignment wrapText="1" shrinkToFit="1"/>
    </xf>
    <xf numFmtId="4" fontId="17" fillId="0" borderId="7" xfId="0" applyNumberFormat="1" applyFont="1" applyFill="1" applyBorder="1" applyAlignment="1">
      <alignment wrapText="1"/>
    </xf>
    <xf numFmtId="4" fontId="17" fillId="0" borderId="10" xfId="0" applyNumberFormat="1" applyFont="1" applyFill="1" applyBorder="1" applyAlignment="1">
      <alignment wrapText="1"/>
    </xf>
    <xf numFmtId="0" fontId="34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16" fillId="0" borderId="21" xfId="0" applyFont="1" applyFill="1" applyBorder="1" applyAlignment="1">
      <alignment/>
    </xf>
    <xf numFmtId="4" fontId="17" fillId="0" borderId="3" xfId="0" applyNumberFormat="1" applyFont="1" applyFill="1" applyBorder="1" applyAlignment="1">
      <alignment wrapText="1"/>
    </xf>
    <xf numFmtId="0" fontId="17" fillId="0" borderId="9" xfId="0" applyFont="1" applyFill="1" applyBorder="1" applyAlignment="1">
      <alignment horizontal="center"/>
    </xf>
    <xf numFmtId="4" fontId="16" fillId="0" borderId="5" xfId="0" applyNumberFormat="1" applyFont="1" applyFill="1" applyBorder="1" applyAlignment="1">
      <alignment wrapText="1"/>
    </xf>
    <xf numFmtId="0" fontId="17" fillId="0" borderId="10" xfId="0" applyFont="1" applyFill="1" applyBorder="1" applyAlignment="1">
      <alignment vertical="center"/>
    </xf>
    <xf numFmtId="0" fontId="17" fillId="0" borderId="32" xfId="0" applyFont="1" applyFill="1" applyBorder="1" applyAlignment="1">
      <alignment/>
    </xf>
    <xf numFmtId="4" fontId="17" fillId="0" borderId="6" xfId="0" applyNumberFormat="1" applyFont="1" applyFill="1" applyBorder="1" applyAlignment="1">
      <alignment/>
    </xf>
    <xf numFmtId="4" fontId="0" fillId="0" borderId="6" xfId="0" applyNumberFormat="1" applyFill="1" applyBorder="1" applyAlignment="1">
      <alignment/>
    </xf>
    <xf numFmtId="4" fontId="17" fillId="0" borderId="13" xfId="0" applyNumberFormat="1" applyFont="1" applyFill="1" applyBorder="1" applyAlignment="1">
      <alignment/>
    </xf>
    <xf numFmtId="0" fontId="17" fillId="0" borderId="33" xfId="0" applyFont="1" applyBorder="1" applyAlignment="1">
      <alignment/>
    </xf>
    <xf numFmtId="4" fontId="35" fillId="0" borderId="0" xfId="0" applyNumberFormat="1" applyFont="1" applyFill="1" applyBorder="1" applyAlignment="1">
      <alignment wrapText="1"/>
    </xf>
    <xf numFmtId="4" fontId="14" fillId="0" borderId="3" xfId="0" applyNumberFormat="1" applyFont="1" applyFill="1" applyBorder="1" applyAlignment="1">
      <alignment wrapText="1"/>
    </xf>
    <xf numFmtId="4" fontId="18" fillId="0" borderId="0" xfId="0" applyNumberFormat="1" applyFont="1" applyFill="1" applyAlignment="1">
      <alignment/>
    </xf>
    <xf numFmtId="0" fontId="17" fillId="0" borderId="3" xfId="0" applyFont="1" applyBorder="1" applyAlignment="1">
      <alignment wrapText="1"/>
    </xf>
    <xf numFmtId="4" fontId="17" fillId="0" borderId="3" xfId="0" applyNumberFormat="1" applyFont="1" applyBorder="1" applyAlignment="1">
      <alignment wrapText="1"/>
    </xf>
    <xf numFmtId="0" fontId="17" fillId="0" borderId="3" xfId="0" applyFont="1" applyFill="1" applyBorder="1" applyAlignment="1">
      <alignment wrapText="1"/>
    </xf>
    <xf numFmtId="0" fontId="17" fillId="0" borderId="10" xfId="0" applyFont="1" applyBorder="1" applyAlignment="1">
      <alignment vertical="center" wrapText="1"/>
    </xf>
    <xf numFmtId="0" fontId="17" fillId="0" borderId="4" xfId="0" applyFont="1" applyBorder="1" applyAlignment="1">
      <alignment wrapText="1"/>
    </xf>
    <xf numFmtId="0" fontId="17" fillId="0" borderId="4" xfId="0" applyFont="1" applyBorder="1" applyAlignment="1">
      <alignment/>
    </xf>
    <xf numFmtId="0" fontId="17" fillId="0" borderId="0" xfId="22" applyFont="1" applyFill="1" applyBorder="1" applyAlignment="1">
      <alignment horizontal="left"/>
      <protection/>
    </xf>
    <xf numFmtId="172" fontId="17" fillId="0" borderId="0" xfId="17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6" fillId="0" borderId="0" xfId="22" applyFont="1" applyFill="1" applyBorder="1" applyAlignment="1">
      <alignment horizontal="left"/>
      <protection/>
    </xf>
    <xf numFmtId="172" fontId="16" fillId="0" borderId="0" xfId="17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2" fontId="17" fillId="0" borderId="0" xfId="0" applyNumberFormat="1" applyFont="1" applyBorder="1" applyAlignment="1">
      <alignment/>
    </xf>
    <xf numFmtId="2" fontId="17" fillId="0" borderId="0" xfId="0" applyNumberFormat="1" applyFont="1" applyFill="1" applyBorder="1" applyAlignment="1">
      <alignment/>
    </xf>
    <xf numFmtId="172" fontId="17" fillId="0" borderId="0" xfId="17" applyNumberFormat="1" applyFont="1" applyFill="1" applyBorder="1" applyAlignment="1">
      <alignment/>
    </xf>
    <xf numFmtId="0" fontId="17" fillId="0" borderId="0" xfId="0" applyFont="1" applyBorder="1" applyAlignment="1">
      <alignment horizontal="center"/>
    </xf>
    <xf numFmtId="0" fontId="17" fillId="0" borderId="0" xfId="0" applyFont="1" applyAlignment="1">
      <alignment wrapText="1"/>
    </xf>
    <xf numFmtId="0" fontId="17" fillId="0" borderId="3" xfId="0" applyFont="1" applyBorder="1" applyAlignment="1">
      <alignment horizontal="center"/>
    </xf>
    <xf numFmtId="4" fontId="17" fillId="0" borderId="3" xfId="0" applyNumberFormat="1" applyFont="1" applyFill="1" applyBorder="1" applyAlignment="1">
      <alignment horizontal="center"/>
    </xf>
    <xf numFmtId="4" fontId="16" fillId="7" borderId="3" xfId="0" applyNumberFormat="1" applyFont="1" applyFill="1" applyBorder="1" applyAlignment="1">
      <alignment horizontal="center"/>
    </xf>
    <xf numFmtId="4" fontId="16" fillId="7" borderId="3" xfId="0" applyNumberFormat="1" applyFont="1" applyFill="1" applyBorder="1" applyAlignment="1">
      <alignment/>
    </xf>
    <xf numFmtId="0" fontId="17" fillId="0" borderId="24" xfId="0" applyFont="1" applyBorder="1" applyAlignment="1">
      <alignment horizontal="center"/>
    </xf>
    <xf numFmtId="1" fontId="16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7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4" fontId="16" fillId="0" borderId="3" xfId="0" applyNumberFormat="1" applyFont="1" applyBorder="1" applyAlignment="1">
      <alignment/>
    </xf>
    <xf numFmtId="4" fontId="16" fillId="5" borderId="3" xfId="0" applyNumberFormat="1" applyFont="1" applyFill="1" applyBorder="1" applyAlignment="1">
      <alignment/>
    </xf>
    <xf numFmtId="4" fontId="17" fillId="0" borderId="4" xfId="0" applyNumberFormat="1" applyFont="1" applyBorder="1" applyAlignment="1">
      <alignment/>
    </xf>
    <xf numFmtId="0" fontId="12" fillId="0" borderId="0" xfId="0" applyFont="1" applyBorder="1" applyAlignment="1">
      <alignment/>
    </xf>
    <xf numFmtId="4" fontId="14" fillId="0" borderId="0" xfId="22" applyNumberFormat="1" applyFont="1" applyFill="1" applyBorder="1">
      <alignment/>
      <protection/>
    </xf>
    <xf numFmtId="4" fontId="14" fillId="0" borderId="0" xfId="24" applyNumberFormat="1" applyFont="1" applyFill="1" applyBorder="1">
      <alignment/>
      <protection/>
    </xf>
    <xf numFmtId="0" fontId="36" fillId="0" borderId="0" xfId="0" applyFont="1" applyBorder="1" applyAlignment="1">
      <alignment/>
    </xf>
    <xf numFmtId="4" fontId="16" fillId="5" borderId="4" xfId="0" applyNumberFormat="1" applyFont="1" applyFill="1" applyBorder="1" applyAlignment="1">
      <alignment/>
    </xf>
    <xf numFmtId="4" fontId="16" fillId="5" borderId="4" xfId="0" applyNumberFormat="1" applyFont="1" applyFill="1" applyBorder="1" applyAlignment="1">
      <alignment/>
    </xf>
    <xf numFmtId="1" fontId="16" fillId="0" borderId="3" xfId="0" applyNumberFormat="1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3" xfId="0" applyFont="1" applyBorder="1" applyAlignment="1">
      <alignment horizontal="center" wrapText="1"/>
    </xf>
    <xf numFmtId="4" fontId="17" fillId="0" borderId="3" xfId="0" applyNumberFormat="1" applyFont="1" applyBorder="1" applyAlignment="1">
      <alignment horizontal="center"/>
    </xf>
    <xf numFmtId="2" fontId="17" fillId="0" borderId="3" xfId="0" applyNumberFormat="1" applyFont="1" applyBorder="1" applyAlignment="1">
      <alignment/>
    </xf>
    <xf numFmtId="2" fontId="16" fillId="0" borderId="3" xfId="0" applyNumberFormat="1" applyFont="1" applyBorder="1" applyAlignment="1">
      <alignment/>
    </xf>
    <xf numFmtId="0" fontId="16" fillId="0" borderId="3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16" fillId="5" borderId="3" xfId="0" applyFont="1" applyFill="1" applyBorder="1" applyAlignment="1">
      <alignment/>
    </xf>
    <xf numFmtId="0" fontId="16" fillId="5" borderId="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14" fillId="0" borderId="0" xfId="0" applyNumberFormat="1" applyFont="1" applyFill="1" applyAlignment="1">
      <alignment/>
    </xf>
    <xf numFmtId="4" fontId="36" fillId="0" borderId="0" xfId="0" applyNumberFormat="1" applyFont="1" applyAlignment="1">
      <alignment/>
    </xf>
    <xf numFmtId="4" fontId="17" fillId="0" borderId="0" xfId="22" applyNumberFormat="1" applyFont="1" applyFill="1" applyBorder="1">
      <alignment/>
      <protection/>
    </xf>
    <xf numFmtId="0" fontId="17" fillId="0" borderId="3" xfId="24" applyFont="1" applyBorder="1">
      <alignment/>
      <protection/>
    </xf>
    <xf numFmtId="0" fontId="17" fillId="0" borderId="3" xfId="24" applyFont="1" applyBorder="1" applyAlignment="1">
      <alignment horizontal="center"/>
      <protection/>
    </xf>
    <xf numFmtId="0" fontId="17" fillId="4" borderId="3" xfId="24" applyFont="1" applyFill="1" applyBorder="1">
      <alignment/>
      <protection/>
    </xf>
    <xf numFmtId="4" fontId="17" fillId="4" borderId="3" xfId="24" applyNumberFormat="1" applyFont="1" applyFill="1" applyBorder="1">
      <alignment/>
      <protection/>
    </xf>
    <xf numFmtId="10" fontId="17" fillId="4" borderId="3" xfId="24" applyNumberFormat="1" applyFont="1" applyFill="1" applyBorder="1">
      <alignment/>
      <protection/>
    </xf>
    <xf numFmtId="10" fontId="17" fillId="0" borderId="3" xfId="24" applyNumberFormat="1" applyFont="1" applyBorder="1">
      <alignment/>
      <protection/>
    </xf>
    <xf numFmtId="1" fontId="17" fillId="8" borderId="3" xfId="22" applyNumberFormat="1" applyFont="1" applyFill="1" applyBorder="1" applyAlignment="1">
      <alignment horizontal="center"/>
      <protection/>
    </xf>
    <xf numFmtId="4" fontId="17" fillId="8" borderId="3" xfId="22" applyNumberFormat="1" applyFont="1" applyFill="1" applyBorder="1">
      <alignment/>
      <protection/>
    </xf>
    <xf numFmtId="10" fontId="17" fillId="8" borderId="3" xfId="24" applyNumberFormat="1" applyFont="1" applyFill="1" applyBorder="1">
      <alignment/>
      <protection/>
    </xf>
    <xf numFmtId="4" fontId="17" fillId="0" borderId="3" xfId="22" applyNumberFormat="1" applyFont="1" applyBorder="1" applyAlignment="1">
      <alignment horizontal="center"/>
      <protection/>
    </xf>
    <xf numFmtId="4" fontId="17" fillId="0" borderId="3" xfId="22" applyNumberFormat="1" applyFont="1" applyBorder="1">
      <alignment/>
      <protection/>
    </xf>
    <xf numFmtId="4" fontId="17" fillId="0" borderId="3" xfId="24" applyNumberFormat="1" applyFont="1" applyBorder="1">
      <alignment/>
      <protection/>
    </xf>
    <xf numFmtId="10" fontId="17" fillId="0" borderId="3" xfId="24" applyNumberFormat="1" applyFont="1" applyFill="1" applyBorder="1">
      <alignment/>
      <protection/>
    </xf>
    <xf numFmtId="0" fontId="17" fillId="8" borderId="3" xfId="24" applyFont="1" applyFill="1" applyBorder="1" applyAlignment="1">
      <alignment horizontal="center"/>
      <protection/>
    </xf>
    <xf numFmtId="4" fontId="17" fillId="8" borderId="3" xfId="24" applyNumberFormat="1" applyFont="1" applyFill="1" applyBorder="1">
      <alignment/>
      <protection/>
    </xf>
    <xf numFmtId="0" fontId="17" fillId="8" borderId="3" xfId="0" applyFont="1" applyFill="1" applyBorder="1" applyAlignment="1">
      <alignment horizontal="center"/>
    </xf>
    <xf numFmtId="4" fontId="17" fillId="8" borderId="3" xfId="0" applyNumberFormat="1" applyFont="1" applyFill="1" applyBorder="1" applyAlignment="1">
      <alignment/>
    </xf>
    <xf numFmtId="10" fontId="17" fillId="8" borderId="3" xfId="0" applyNumberFormat="1" applyFont="1" applyFill="1" applyBorder="1" applyAlignment="1">
      <alignment/>
    </xf>
    <xf numFmtId="10" fontId="17" fillId="0" borderId="3" xfId="0" applyNumberFormat="1" applyFont="1" applyBorder="1" applyAlignment="1">
      <alignment/>
    </xf>
    <xf numFmtId="4" fontId="17" fillId="0" borderId="3" xfId="0" applyNumberFormat="1" applyFont="1" applyBorder="1" applyAlignment="1" quotePrefix="1">
      <alignment/>
    </xf>
    <xf numFmtId="0" fontId="17" fillId="0" borderId="10" xfId="24" applyFont="1" applyBorder="1">
      <alignment/>
      <protection/>
    </xf>
    <xf numFmtId="0" fontId="17" fillId="0" borderId="7" xfId="24" applyFont="1" applyBorder="1">
      <alignment/>
      <protection/>
    </xf>
    <xf numFmtId="0" fontId="17" fillId="0" borderId="4" xfId="24" applyFont="1" applyBorder="1" applyAlignment="1">
      <alignment horizontal="center"/>
      <protection/>
    </xf>
    <xf numFmtId="0" fontId="17" fillId="0" borderId="4" xfId="24" applyFont="1" applyBorder="1">
      <alignment/>
      <protection/>
    </xf>
    <xf numFmtId="10" fontId="17" fillId="4" borderId="4" xfId="24" applyNumberFormat="1" applyFont="1" applyFill="1" applyBorder="1">
      <alignment/>
      <protection/>
    </xf>
    <xf numFmtId="10" fontId="17" fillId="0" borderId="4" xfId="24" applyNumberFormat="1" applyFont="1" applyBorder="1">
      <alignment/>
      <protection/>
    </xf>
    <xf numFmtId="10" fontId="17" fillId="8" borderId="4" xfId="24" applyNumberFormat="1" applyFont="1" applyFill="1" applyBorder="1">
      <alignment/>
      <protection/>
    </xf>
    <xf numFmtId="10" fontId="17" fillId="0" borderId="4" xfId="24" applyNumberFormat="1" applyFont="1" applyFill="1" applyBorder="1">
      <alignment/>
      <protection/>
    </xf>
    <xf numFmtId="0" fontId="17" fillId="0" borderId="5" xfId="0" applyFont="1" applyBorder="1" applyAlignment="1">
      <alignment horizontal="center"/>
    </xf>
    <xf numFmtId="10" fontId="17" fillId="0" borderId="5" xfId="0" applyNumberFormat="1" applyFont="1" applyBorder="1" applyAlignment="1">
      <alignment/>
    </xf>
    <xf numFmtId="10" fontId="17" fillId="0" borderId="8" xfId="24" applyNumberFormat="1" applyFont="1" applyFill="1" applyBorder="1">
      <alignment/>
      <protection/>
    </xf>
    <xf numFmtId="0" fontId="12" fillId="0" borderId="3" xfId="0" applyFont="1" applyBorder="1" applyAlignment="1">
      <alignment/>
    </xf>
    <xf numFmtId="0" fontId="17" fillId="0" borderId="0" xfId="22" applyFont="1" applyBorder="1" applyAlignment="1">
      <alignment/>
      <protection/>
    </xf>
    <xf numFmtId="0" fontId="17" fillId="0" borderId="10" xfId="22" applyFont="1" applyBorder="1" applyAlignment="1">
      <alignment horizontal="center" vertical="center" wrapText="1"/>
      <protection/>
    </xf>
    <xf numFmtId="0" fontId="17" fillId="0" borderId="7" xfId="22" applyFont="1" applyBorder="1" applyAlignment="1">
      <alignment horizontal="center" vertical="center" wrapText="1"/>
      <protection/>
    </xf>
    <xf numFmtId="0" fontId="17" fillId="0" borderId="3" xfId="22" applyFont="1" applyBorder="1" applyAlignment="1">
      <alignment horizontal="center" vertical="center" wrapText="1"/>
      <protection/>
    </xf>
    <xf numFmtId="0" fontId="17" fillId="0" borderId="4" xfId="22" applyFont="1" applyBorder="1" applyAlignment="1">
      <alignment horizontal="center" vertical="center" wrapText="1"/>
      <protection/>
    </xf>
    <xf numFmtId="0" fontId="17" fillId="0" borderId="3" xfId="22" applyFont="1" applyBorder="1" applyAlignment="1">
      <alignment horizontal="center"/>
      <protection/>
    </xf>
    <xf numFmtId="0" fontId="17" fillId="0" borderId="4" xfId="22" applyFont="1" applyBorder="1" applyAlignment="1">
      <alignment horizontal="center"/>
      <protection/>
    </xf>
    <xf numFmtId="0" fontId="17" fillId="0" borderId="3" xfId="22" applyFont="1" applyBorder="1">
      <alignment/>
      <protection/>
    </xf>
    <xf numFmtId="0" fontId="17" fillId="0" borderId="4" xfId="22" applyFont="1" applyBorder="1">
      <alignment/>
      <protection/>
    </xf>
    <xf numFmtId="4" fontId="17" fillId="3" borderId="3" xfId="22" applyNumberFormat="1" applyFont="1" applyFill="1" applyBorder="1">
      <alignment/>
      <protection/>
    </xf>
    <xf numFmtId="10" fontId="17" fillId="3" borderId="3" xfId="22" applyNumberFormat="1" applyFont="1" applyFill="1" applyBorder="1">
      <alignment/>
      <protection/>
    </xf>
    <xf numFmtId="10" fontId="17" fillId="3" borderId="4" xfId="22" applyNumberFormat="1" applyFont="1" applyFill="1" applyBorder="1">
      <alignment/>
      <protection/>
    </xf>
    <xf numFmtId="10" fontId="17" fillId="0" borderId="3" xfId="22" applyNumberFormat="1" applyFont="1" applyFill="1" applyBorder="1">
      <alignment/>
      <protection/>
    </xf>
    <xf numFmtId="10" fontId="17" fillId="0" borderId="4" xfId="22" applyNumberFormat="1" applyFont="1" applyFill="1" applyBorder="1">
      <alignment/>
      <protection/>
    </xf>
    <xf numFmtId="4" fontId="17" fillId="0" borderId="5" xfId="22" applyNumberFormat="1" applyFont="1" applyBorder="1">
      <alignment/>
      <protection/>
    </xf>
    <xf numFmtId="10" fontId="17" fillId="0" borderId="5" xfId="22" applyNumberFormat="1" applyFont="1" applyFill="1" applyBorder="1">
      <alignment/>
      <protection/>
    </xf>
    <xf numFmtId="10" fontId="17" fillId="0" borderId="8" xfId="22" applyNumberFormat="1" applyFont="1" applyFill="1" applyBorder="1">
      <alignment/>
      <protection/>
    </xf>
    <xf numFmtId="0" fontId="17" fillId="0" borderId="0" xfId="22" applyFont="1" applyBorder="1">
      <alignment/>
      <protection/>
    </xf>
    <xf numFmtId="4" fontId="17" fillId="0" borderId="0" xfId="22" applyNumberFormat="1" applyFont="1" applyBorder="1">
      <alignment/>
      <protection/>
    </xf>
    <xf numFmtId="10" fontId="17" fillId="0" borderId="0" xfId="22" applyNumberFormat="1" applyFont="1" applyFill="1" applyBorder="1">
      <alignment/>
      <protection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13" fillId="4" borderId="3" xfId="0" applyFont="1" applyFill="1" applyBorder="1" applyAlignment="1">
      <alignment textRotation="91" wrapText="1"/>
    </xf>
    <xf numFmtId="0" fontId="12" fillId="0" borderId="3" xfId="0" applyFont="1" applyBorder="1" applyAlignment="1">
      <alignment/>
    </xf>
    <xf numFmtId="0" fontId="13" fillId="4" borderId="3" xfId="0" applyFont="1" applyFill="1" applyBorder="1" applyAlignment="1">
      <alignment/>
    </xf>
    <xf numFmtId="4" fontId="13" fillId="4" borderId="3" xfId="0" applyNumberFormat="1" applyFont="1" applyFill="1" applyBorder="1" applyAlignment="1">
      <alignment/>
    </xf>
    <xf numFmtId="0" fontId="12" fillId="8" borderId="3" xfId="0" applyFont="1" applyFill="1" applyBorder="1" applyAlignment="1">
      <alignment horizontal="center"/>
    </xf>
    <xf numFmtId="4" fontId="12" fillId="0" borderId="3" xfId="0" applyNumberFormat="1" applyFont="1" applyBorder="1" applyAlignment="1">
      <alignment/>
    </xf>
    <xf numFmtId="4" fontId="12" fillId="0" borderId="3" xfId="0" applyNumberFormat="1" applyFont="1" applyFill="1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4" xfId="0" applyFont="1" applyBorder="1" applyAlignment="1">
      <alignment/>
    </xf>
    <xf numFmtId="4" fontId="13" fillId="0" borderId="4" xfId="0" applyNumberFormat="1" applyFont="1" applyFill="1" applyBorder="1" applyAlignment="1">
      <alignment/>
    </xf>
    <xf numFmtId="0" fontId="12" fillId="0" borderId="5" xfId="0" applyFont="1" applyBorder="1" applyAlignment="1">
      <alignment horizontal="center"/>
    </xf>
    <xf numFmtId="4" fontId="12" fillId="0" borderId="5" xfId="0" applyNumberFormat="1" applyFont="1" applyBorder="1" applyAlignment="1">
      <alignment/>
    </xf>
    <xf numFmtId="4" fontId="12" fillId="0" borderId="5" xfId="0" applyNumberFormat="1" applyFont="1" applyFill="1" applyBorder="1" applyAlignment="1">
      <alignment/>
    </xf>
    <xf numFmtId="4" fontId="13" fillId="0" borderId="8" xfId="0" applyNumberFormat="1" applyFont="1" applyFill="1" applyBorder="1" applyAlignment="1">
      <alignment/>
    </xf>
    <xf numFmtId="4" fontId="13" fillId="8" borderId="3" xfId="0" applyNumberFormat="1" applyFont="1" applyFill="1" applyBorder="1" applyAlignment="1">
      <alignment vertical="center"/>
    </xf>
    <xf numFmtId="4" fontId="13" fillId="8" borderId="4" xfId="0" applyNumberFormat="1" applyFont="1" applyFill="1" applyBorder="1" applyAlignment="1">
      <alignment vertical="center"/>
    </xf>
    <xf numFmtId="0" fontId="38" fillId="0" borderId="0" xfId="0" applyFont="1" applyFill="1" applyBorder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 wrapText="1"/>
    </xf>
    <xf numFmtId="4" fontId="14" fillId="0" borderId="0" xfId="0" applyNumberFormat="1" applyFont="1" applyBorder="1" applyAlignment="1">
      <alignment/>
    </xf>
    <xf numFmtId="4" fontId="15" fillId="0" borderId="0" xfId="0" applyNumberFormat="1" applyFont="1" applyFill="1" applyBorder="1" applyAlignment="1">
      <alignment/>
    </xf>
    <xf numFmtId="4" fontId="17" fillId="0" borderId="0" xfId="0" applyNumberFormat="1" applyFont="1" applyAlignment="1">
      <alignment/>
    </xf>
    <xf numFmtId="4" fontId="39" fillId="0" borderId="0" xfId="17" applyNumberFormat="1" applyFont="1" applyFill="1" applyBorder="1" applyAlignment="1">
      <alignment horizontal="left"/>
    </xf>
    <xf numFmtId="4" fontId="39" fillId="0" borderId="0" xfId="17" applyNumberFormat="1" applyFont="1" applyFill="1" applyBorder="1" applyAlignment="1">
      <alignment horizontal="left" vertical="center"/>
    </xf>
    <xf numFmtId="0" fontId="15" fillId="0" borderId="3" xfId="0" applyFont="1" applyBorder="1" applyAlignment="1">
      <alignment wrapText="1"/>
    </xf>
    <xf numFmtId="0" fontId="40" fillId="0" borderId="24" xfId="0" applyFont="1" applyFill="1" applyBorder="1" applyAlignment="1">
      <alignment horizontal="center" vertical="center" wrapText="1"/>
    </xf>
    <xf numFmtId="0" fontId="12" fillId="0" borderId="0" xfId="26" applyFont="1" applyFill="1" applyBorder="1" applyAlignment="1">
      <alignment/>
      <protection/>
    </xf>
    <xf numFmtId="0" fontId="14" fillId="0" borderId="0" xfId="26" applyFont="1" applyFill="1" applyBorder="1" applyAlignment="1">
      <alignment horizontal="center" vertical="center" wrapText="1"/>
      <protection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 horizontal="right"/>
    </xf>
    <xf numFmtId="0" fontId="27" fillId="0" borderId="36" xfId="0" applyFont="1" applyBorder="1" applyAlignment="1">
      <alignment/>
    </xf>
    <xf numFmtId="0" fontId="12" fillId="0" borderId="37" xfId="0" applyFont="1" applyBorder="1" applyAlignment="1">
      <alignment/>
    </xf>
    <xf numFmtId="0" fontId="13" fillId="9" borderId="38" xfId="0" applyFont="1" applyFill="1" applyBorder="1" applyAlignment="1">
      <alignment/>
    </xf>
    <xf numFmtId="0" fontId="13" fillId="9" borderId="39" xfId="0" applyFont="1" applyFill="1" applyBorder="1" applyAlignment="1">
      <alignment horizontal="center"/>
    </xf>
    <xf numFmtId="0" fontId="12" fillId="9" borderId="39" xfId="0" applyFont="1" applyFill="1" applyBorder="1" applyAlignment="1">
      <alignment/>
    </xf>
    <xf numFmtId="0" fontId="12" fillId="9" borderId="40" xfId="0" applyFont="1" applyFill="1" applyBorder="1" applyAlignment="1">
      <alignment/>
    </xf>
    <xf numFmtId="0" fontId="12" fillId="0" borderId="36" xfId="0" applyFont="1" applyBorder="1" applyAlignment="1">
      <alignment/>
    </xf>
    <xf numFmtId="0" fontId="17" fillId="0" borderId="11" xfId="0" applyFont="1" applyBorder="1" applyAlignment="1">
      <alignment horizontal="center"/>
    </xf>
    <xf numFmtId="0" fontId="12" fillId="0" borderId="38" xfId="0" applyFont="1" applyBorder="1" applyAlignment="1">
      <alignment/>
    </xf>
    <xf numFmtId="0" fontId="17" fillId="0" borderId="35" xfId="0" applyFont="1" applyBorder="1" applyAlignment="1">
      <alignment horizontal="center"/>
    </xf>
    <xf numFmtId="4" fontId="12" fillId="0" borderId="39" xfId="0" applyNumberFormat="1" applyFont="1" applyBorder="1" applyAlignment="1">
      <alignment/>
    </xf>
    <xf numFmtId="4" fontId="12" fillId="0" borderId="41" xfId="0" applyNumberFormat="1" applyFont="1" applyBorder="1" applyAlignment="1">
      <alignment/>
    </xf>
    <xf numFmtId="4" fontId="12" fillId="0" borderId="35" xfId="0" applyNumberFormat="1" applyFont="1" applyBorder="1" applyAlignment="1">
      <alignment/>
    </xf>
    <xf numFmtId="4" fontId="12" fillId="0" borderId="11" xfId="0" applyNumberFormat="1" applyFont="1" applyBorder="1" applyAlignment="1">
      <alignment/>
    </xf>
    <xf numFmtId="4" fontId="12" fillId="0" borderId="34" xfId="0" applyNumberFormat="1" applyFont="1" applyBorder="1" applyAlignment="1">
      <alignment/>
    </xf>
    <xf numFmtId="0" fontId="17" fillId="0" borderId="39" xfId="0" applyFont="1" applyBorder="1" applyAlignment="1">
      <alignment horizontal="center"/>
    </xf>
    <xf numFmtId="4" fontId="12" fillId="0" borderId="37" xfId="0" applyNumberFormat="1" applyFont="1" applyBorder="1" applyAlignment="1">
      <alignment/>
    </xf>
    <xf numFmtId="0" fontId="12" fillId="0" borderId="42" xfId="0" applyFont="1" applyBorder="1" applyAlignment="1">
      <alignment/>
    </xf>
    <xf numFmtId="4" fontId="12" fillId="0" borderId="38" xfId="0" applyNumberFormat="1" applyFont="1" applyBorder="1" applyAlignment="1">
      <alignment/>
    </xf>
    <xf numFmtId="4" fontId="16" fillId="0" borderId="39" xfId="0" applyNumberFormat="1" applyFont="1" applyBorder="1" applyAlignment="1">
      <alignment/>
    </xf>
    <xf numFmtId="4" fontId="16" fillId="0" borderId="41" xfId="0" applyNumberFormat="1" applyFont="1" applyBorder="1" applyAlignment="1">
      <alignment/>
    </xf>
    <xf numFmtId="4" fontId="14" fillId="0" borderId="0" xfId="26" applyNumberFormat="1" applyFont="1" applyFill="1" applyBorder="1">
      <alignment/>
      <protection/>
    </xf>
    <xf numFmtId="0" fontId="24" fillId="0" borderId="0" xfId="26" applyFont="1" applyFill="1" applyBorder="1" applyAlignment="1">
      <alignment/>
      <protection/>
    </xf>
    <xf numFmtId="0" fontId="24" fillId="0" borderId="0" xfId="26" applyFont="1" applyFill="1" applyBorder="1">
      <alignment/>
      <protection/>
    </xf>
    <xf numFmtId="0" fontId="15" fillId="0" borderId="0" xfId="26" applyFont="1" applyFill="1" applyBorder="1" applyAlignment="1">
      <alignment horizontal="center" vertical="center" wrapText="1"/>
      <protection/>
    </xf>
    <xf numFmtId="0" fontId="14" fillId="0" borderId="0" xfId="26" applyFont="1" applyFill="1" applyBorder="1">
      <alignment/>
      <protection/>
    </xf>
    <xf numFmtId="4" fontId="15" fillId="0" borderId="0" xfId="26" applyNumberFormat="1" applyFont="1" applyFill="1" applyBorder="1">
      <alignment/>
      <protection/>
    </xf>
    <xf numFmtId="0" fontId="17" fillId="0" borderId="43" xfId="0" applyFont="1" applyBorder="1" applyAlignment="1">
      <alignment horizontal="center"/>
    </xf>
    <xf numFmtId="4" fontId="14" fillId="0" borderId="44" xfId="26" applyNumberFormat="1" applyFont="1" applyFill="1" applyBorder="1">
      <alignment/>
      <protection/>
    </xf>
    <xf numFmtId="4" fontId="12" fillId="0" borderId="44" xfId="0" applyNumberFormat="1" applyFont="1" applyBorder="1" applyAlignment="1">
      <alignment/>
    </xf>
    <xf numFmtId="4" fontId="14" fillId="0" borderId="45" xfId="26" applyNumberFormat="1" applyFont="1" applyFill="1" applyBorder="1">
      <alignment/>
      <protection/>
    </xf>
    <xf numFmtId="0" fontId="12" fillId="0" borderId="46" xfId="0" applyFont="1" applyBorder="1" applyAlignment="1">
      <alignment vertical="center"/>
    </xf>
    <xf numFmtId="0" fontId="12" fillId="0" borderId="47" xfId="0" applyFont="1" applyBorder="1" applyAlignment="1">
      <alignment horizontal="center" vertical="center" textRotation="90" wrapText="1"/>
    </xf>
    <xf numFmtId="0" fontId="13" fillId="0" borderId="47" xfId="0" applyFont="1" applyBorder="1" applyAlignment="1">
      <alignment horizontal="center" vertical="center" textRotation="90" wrapText="1"/>
    </xf>
    <xf numFmtId="0" fontId="25" fillId="0" borderId="0" xfId="0" applyFont="1" applyBorder="1" applyAlignment="1">
      <alignment horizontal="right"/>
    </xf>
    <xf numFmtId="4" fontId="13" fillId="0" borderId="8" xfId="0" applyNumberFormat="1" applyFont="1" applyBorder="1" applyAlignment="1">
      <alignment/>
    </xf>
    <xf numFmtId="4" fontId="13" fillId="0" borderId="43" xfId="0" applyNumberFormat="1" applyFont="1" applyBorder="1" applyAlignment="1">
      <alignment/>
    </xf>
    <xf numFmtId="4" fontId="13" fillId="0" borderId="48" xfId="0" applyNumberFormat="1" applyFont="1" applyBorder="1" applyAlignment="1">
      <alignment/>
    </xf>
    <xf numFmtId="0" fontId="12" fillId="0" borderId="49" xfId="0" applyFont="1" applyBorder="1" applyAlignment="1">
      <alignment/>
    </xf>
    <xf numFmtId="4" fontId="16" fillId="0" borderId="43" xfId="0" applyNumberFormat="1" applyFont="1" applyBorder="1" applyAlignment="1">
      <alignment/>
    </xf>
    <xf numFmtId="0" fontId="12" fillId="0" borderId="50" xfId="0" applyFont="1" applyBorder="1" applyAlignment="1">
      <alignment horizontal="left"/>
    </xf>
    <xf numFmtId="0" fontId="12" fillId="0" borderId="35" xfId="0" applyFont="1" applyBorder="1" applyAlignment="1">
      <alignment/>
    </xf>
    <xf numFmtId="4" fontId="16" fillId="0" borderId="35" xfId="0" applyNumberFormat="1" applyFont="1" applyBorder="1" applyAlignment="1">
      <alignment/>
    </xf>
    <xf numFmtId="0" fontId="12" fillId="0" borderId="0" xfId="26" applyFont="1" applyFill="1" applyBorder="1" applyAlignment="1">
      <alignment horizontal="center" vertical="center"/>
      <protection/>
    </xf>
    <xf numFmtId="0" fontId="16" fillId="0" borderId="9" xfId="23" applyFont="1" applyBorder="1" applyAlignment="1">
      <alignment vertical="center" textRotation="90"/>
      <protection/>
    </xf>
    <xf numFmtId="0" fontId="16" fillId="0" borderId="21" xfId="23" applyFont="1" applyBorder="1" applyAlignment="1">
      <alignment vertical="center" textRotation="90"/>
      <protection/>
    </xf>
    <xf numFmtId="0" fontId="16" fillId="0" borderId="24" xfId="23" applyFont="1" applyBorder="1" applyAlignment="1">
      <alignment vertical="center"/>
      <protection/>
    </xf>
    <xf numFmtId="0" fontId="16" fillId="0" borderId="10" xfId="25" applyFont="1" applyBorder="1" applyAlignment="1">
      <alignment vertical="center"/>
      <protection/>
    </xf>
    <xf numFmtId="0" fontId="16" fillId="0" borderId="9" xfId="25" applyFont="1" applyBorder="1" applyAlignment="1">
      <alignment vertical="center"/>
      <protection/>
    </xf>
    <xf numFmtId="0" fontId="16" fillId="0" borderId="3" xfId="25" applyFont="1" applyBorder="1" applyAlignment="1">
      <alignment vertical="center"/>
      <protection/>
    </xf>
    <xf numFmtId="0" fontId="17" fillId="0" borderId="10" xfId="23" applyFont="1" applyBorder="1" applyAlignment="1">
      <alignment horizontal="center"/>
      <protection/>
    </xf>
    <xf numFmtId="0" fontId="14" fillId="0" borderId="0" xfId="24" applyFont="1" applyFill="1" applyBorder="1" applyAlignment="1">
      <alignment horizontal="center" vertical="center"/>
      <protection/>
    </xf>
    <xf numFmtId="0" fontId="12" fillId="0" borderId="0" xfId="24" applyFont="1" applyFill="1" applyBorder="1" applyAlignment="1">
      <alignment horizontal="center" vertical="center"/>
      <protection/>
    </xf>
    <xf numFmtId="0" fontId="12" fillId="0" borderId="0" xfId="0" applyFont="1" applyBorder="1" applyAlignment="1">
      <alignment horizontal="left"/>
    </xf>
    <xf numFmtId="0" fontId="12" fillId="0" borderId="0" xfId="26" applyFont="1" applyFill="1" applyBorder="1" applyAlignment="1">
      <alignment/>
      <protection/>
    </xf>
    <xf numFmtId="0" fontId="16" fillId="0" borderId="0" xfId="26" applyFont="1" applyAlignment="1">
      <alignment/>
      <protection/>
    </xf>
    <xf numFmtId="0" fontId="17" fillId="0" borderId="0" xfId="26" applyFont="1" applyAlignment="1">
      <alignment/>
      <protection/>
    </xf>
    <xf numFmtId="0" fontId="14" fillId="0" borderId="0" xfId="26" applyFont="1" applyFill="1" applyBorder="1" applyAlignment="1">
      <alignment horizontal="center" vertical="center" wrapText="1"/>
      <protection/>
    </xf>
    <xf numFmtId="0" fontId="17" fillId="0" borderId="16" xfId="0" applyFont="1" applyBorder="1" applyAlignment="1">
      <alignment/>
    </xf>
    <xf numFmtId="0" fontId="17" fillId="0" borderId="21" xfId="22" applyFont="1" applyBorder="1" applyAlignment="1">
      <alignment/>
      <protection/>
    </xf>
    <xf numFmtId="0" fontId="17" fillId="0" borderId="5" xfId="22" applyFont="1" applyBorder="1" applyAlignment="1">
      <alignment/>
      <protection/>
    </xf>
    <xf numFmtId="0" fontId="16" fillId="0" borderId="0" xfId="22" applyFont="1" applyBorder="1" applyAlignment="1">
      <alignment/>
      <protection/>
    </xf>
    <xf numFmtId="0" fontId="16" fillId="0" borderId="0" xfId="22" applyFont="1" applyAlignment="1">
      <alignment/>
      <protection/>
    </xf>
    <xf numFmtId="0" fontId="17" fillId="0" borderId="0" xfId="0" applyFont="1" applyAlignment="1">
      <alignment/>
    </xf>
    <xf numFmtId="0" fontId="17" fillId="0" borderId="20" xfId="0" applyFont="1" applyBorder="1" applyAlignment="1">
      <alignment/>
    </xf>
    <xf numFmtId="0" fontId="17" fillId="0" borderId="15" xfId="0" applyFont="1" applyBorder="1" applyAlignment="1">
      <alignment/>
    </xf>
    <xf numFmtId="0" fontId="17" fillId="0" borderId="3" xfId="22" applyFont="1" applyBorder="1" applyAlignment="1">
      <alignment/>
      <protection/>
    </xf>
    <xf numFmtId="0" fontId="17" fillId="0" borderId="9" xfId="22" applyFont="1" applyBorder="1" applyAlignment="1">
      <alignment horizontal="center"/>
      <protection/>
    </xf>
    <xf numFmtId="0" fontId="17" fillId="0" borderId="3" xfId="22" applyFont="1" applyBorder="1" applyAlignment="1">
      <alignment horizontal="center"/>
      <protection/>
    </xf>
    <xf numFmtId="0" fontId="16" fillId="0" borderId="9" xfId="22" applyFont="1" applyBorder="1" applyAlignment="1">
      <alignment/>
      <protection/>
    </xf>
    <xf numFmtId="0" fontId="16" fillId="0" borderId="3" xfId="22" applyFont="1" applyBorder="1" applyAlignment="1">
      <alignment/>
      <protection/>
    </xf>
    <xf numFmtId="0" fontId="17" fillId="3" borderId="9" xfId="22" applyFont="1" applyFill="1" applyBorder="1" applyAlignment="1">
      <alignment/>
      <protection/>
    </xf>
    <xf numFmtId="0" fontId="17" fillId="3" borderId="3" xfId="22" applyFont="1" applyFill="1" applyBorder="1" applyAlignment="1">
      <alignment/>
      <protection/>
    </xf>
    <xf numFmtId="0" fontId="17" fillId="0" borderId="24" xfId="22" applyFont="1" applyBorder="1" applyAlignment="1">
      <alignment horizontal="center" vertical="center"/>
      <protection/>
    </xf>
    <xf numFmtId="0" fontId="17" fillId="0" borderId="10" xfId="22" applyFont="1" applyBorder="1" applyAlignment="1">
      <alignment horizontal="center" vertical="center"/>
      <protection/>
    </xf>
    <xf numFmtId="0" fontId="17" fillId="0" borderId="9" xfId="22" applyFont="1" applyBorder="1" applyAlignment="1">
      <alignment horizontal="center" vertical="center"/>
      <protection/>
    </xf>
    <xf numFmtId="0" fontId="17" fillId="0" borderId="3" xfId="22" applyFont="1" applyBorder="1" applyAlignment="1">
      <alignment horizontal="center" vertical="center"/>
      <protection/>
    </xf>
    <xf numFmtId="0" fontId="17" fillId="0" borderId="10" xfId="24" applyFont="1" applyBorder="1" applyAlignment="1">
      <alignment horizontal="center" vertical="center"/>
      <protection/>
    </xf>
    <xf numFmtId="0" fontId="17" fillId="0" borderId="9" xfId="24" applyFont="1" applyBorder="1" applyAlignment="1">
      <alignment horizontal="center" vertical="center"/>
      <protection/>
    </xf>
    <xf numFmtId="0" fontId="17" fillId="0" borderId="3" xfId="24" applyFont="1" applyBorder="1" applyAlignment="1">
      <alignment horizontal="center" vertical="center"/>
      <protection/>
    </xf>
    <xf numFmtId="0" fontId="17" fillId="0" borderId="10" xfId="24" applyFont="1" applyBorder="1" applyAlignment="1">
      <alignment/>
      <protection/>
    </xf>
    <xf numFmtId="0" fontId="17" fillId="0" borderId="9" xfId="24" applyFont="1" applyBorder="1" applyAlignment="1">
      <alignment horizontal="center"/>
      <protection/>
    </xf>
    <xf numFmtId="0" fontId="17" fillId="0" borderId="3" xfId="24" applyFont="1" applyBorder="1" applyAlignment="1">
      <alignment horizontal="center"/>
      <protection/>
    </xf>
    <xf numFmtId="0" fontId="17" fillId="0" borderId="9" xfId="22" applyFont="1" applyBorder="1" applyAlignment="1">
      <alignment/>
      <protection/>
    </xf>
    <xf numFmtId="0" fontId="16" fillId="8" borderId="3" xfId="24" applyFont="1" applyFill="1" applyBorder="1" applyAlignment="1">
      <alignment/>
      <protection/>
    </xf>
    <xf numFmtId="0" fontId="17" fillId="0" borderId="21" xfId="24" applyFont="1" applyBorder="1" applyAlignment="1">
      <alignment/>
      <protection/>
    </xf>
    <xf numFmtId="0" fontId="17" fillId="0" borderId="5" xfId="24" applyFont="1" applyBorder="1" applyAlignment="1">
      <alignment/>
      <protection/>
    </xf>
    <xf numFmtId="0" fontId="17" fillId="0" borderId="18" xfId="24" applyFont="1" applyBorder="1" applyAlignment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7" fillId="0" borderId="24" xfId="24" applyFont="1" applyBorder="1" applyAlignment="1">
      <alignment horizontal="center" vertical="center"/>
      <protection/>
    </xf>
    <xf numFmtId="0" fontId="17" fillId="0" borderId="3" xfId="24" applyFont="1" applyBorder="1" applyAlignment="1">
      <alignment/>
      <protection/>
    </xf>
    <xf numFmtId="0" fontId="16" fillId="8" borderId="9" xfId="24" applyFont="1" applyFill="1" applyBorder="1" applyAlignment="1">
      <alignment/>
      <protection/>
    </xf>
    <xf numFmtId="0" fontId="12" fillId="0" borderId="9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7" fillId="0" borderId="9" xfId="24" applyFont="1" applyBorder="1" applyAlignment="1">
      <alignment/>
      <protection/>
    </xf>
    <xf numFmtId="0" fontId="12" fillId="0" borderId="10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7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9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21" xfId="0" applyFont="1" applyBorder="1" applyAlignment="1">
      <alignment/>
    </xf>
    <xf numFmtId="0" fontId="12" fillId="0" borderId="5" xfId="0" applyFont="1" applyBorder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3" fillId="0" borderId="9" xfId="0" applyFont="1" applyFill="1" applyBorder="1" applyAlignment="1">
      <alignment/>
    </xf>
    <xf numFmtId="0" fontId="0" fillId="0" borderId="3" xfId="0" applyBorder="1" applyAlignment="1">
      <alignment/>
    </xf>
    <xf numFmtId="0" fontId="13" fillId="8" borderId="9" xfId="0" applyFont="1" applyFill="1" applyBorder="1" applyAlignment="1">
      <alignment wrapText="1"/>
    </xf>
    <xf numFmtId="0" fontId="13" fillId="8" borderId="3" xfId="0" applyFont="1" applyFill="1" applyBorder="1" applyAlignment="1">
      <alignment wrapText="1"/>
    </xf>
    <xf numFmtId="0" fontId="12" fillId="0" borderId="3" xfId="0" applyFont="1" applyBorder="1" applyAlignment="1">
      <alignment wrapText="1"/>
    </xf>
    <xf numFmtId="0" fontId="13" fillId="4" borderId="9" xfId="0" applyFont="1" applyFill="1" applyBorder="1" applyAlignment="1">
      <alignment/>
    </xf>
    <xf numFmtId="0" fontId="13" fillId="4" borderId="3" xfId="0" applyFont="1" applyFill="1" applyBorder="1" applyAlignment="1">
      <alignment/>
    </xf>
    <xf numFmtId="0" fontId="12" fillId="0" borderId="2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7" fillId="0" borderId="7" xfId="0" applyFont="1" applyBorder="1" applyAlignment="1">
      <alignment/>
    </xf>
    <xf numFmtId="0" fontId="16" fillId="0" borderId="9" xfId="23" applyFont="1" applyBorder="1" applyAlignment="1">
      <alignment horizontal="center" vertical="center" textRotation="90"/>
      <protection/>
    </xf>
    <xf numFmtId="0" fontId="16" fillId="0" borderId="21" xfId="23" applyFont="1" applyBorder="1" applyAlignment="1">
      <alignment horizontal="center" vertical="center" textRotation="90"/>
      <protection/>
    </xf>
    <xf numFmtId="4" fontId="12" fillId="0" borderId="10" xfId="23" applyNumberFormat="1" applyFont="1" applyBorder="1" applyAlignment="1">
      <alignment horizontal="center"/>
      <protection/>
    </xf>
    <xf numFmtId="0" fontId="12" fillId="0" borderId="10" xfId="0" applyFont="1" applyBorder="1" applyAlignment="1">
      <alignment/>
    </xf>
    <xf numFmtId="0" fontId="12" fillId="0" borderId="7" xfId="0" applyFont="1" applyBorder="1" applyAlignment="1">
      <alignment/>
    </xf>
    <xf numFmtId="0" fontId="27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/>
    </xf>
    <xf numFmtId="0" fontId="26" fillId="0" borderId="3" xfId="0" applyFont="1" applyBorder="1" applyAlignment="1">
      <alignment/>
    </xf>
    <xf numFmtId="0" fontId="14" fillId="0" borderId="3" xfId="0" applyFont="1" applyBorder="1" applyAlignment="1">
      <alignment horizontal="left" vertical="center"/>
    </xf>
    <xf numFmtId="0" fontId="14" fillId="0" borderId="3" xfId="0" applyFont="1" applyBorder="1" applyAlignment="1">
      <alignment/>
    </xf>
    <xf numFmtId="0" fontId="15" fillId="4" borderId="3" xfId="0" applyFont="1" applyFill="1" applyBorder="1" applyAlignment="1">
      <alignment horizontal="left" vertical="center"/>
    </xf>
    <xf numFmtId="0" fontId="15" fillId="4" borderId="3" xfId="0" applyFont="1" applyFill="1" applyBorder="1" applyAlignment="1">
      <alignment/>
    </xf>
    <xf numFmtId="0" fontId="15" fillId="0" borderId="10" xfId="0" applyFont="1" applyBorder="1" applyAlignment="1">
      <alignment horizontal="center"/>
    </xf>
    <xf numFmtId="0" fontId="15" fillId="3" borderId="5" xfId="0" applyFont="1" applyFill="1" applyBorder="1" applyAlignment="1">
      <alignment/>
    </xf>
    <xf numFmtId="0" fontId="14" fillId="0" borderId="20" xfId="0" applyFont="1" applyBorder="1" applyAlignment="1">
      <alignment/>
    </xf>
    <xf numFmtId="0" fontId="14" fillId="0" borderId="15" xfId="0" applyFont="1" applyBorder="1" applyAlignment="1">
      <alignment/>
    </xf>
    <xf numFmtId="0" fontId="14" fillId="0" borderId="16" xfId="0" applyFont="1" applyBorder="1" applyAlignment="1">
      <alignment/>
    </xf>
    <xf numFmtId="0" fontId="15" fillId="3" borderId="51" xfId="0" applyFont="1" applyFill="1" applyBorder="1" applyAlignment="1">
      <alignment wrapText="1"/>
    </xf>
    <xf numFmtId="0" fontId="15" fillId="3" borderId="1" xfId="0" applyFont="1" applyFill="1" applyBorder="1" applyAlignment="1">
      <alignment wrapText="1"/>
    </xf>
    <xf numFmtId="0" fontId="3" fillId="4" borderId="0" xfId="0" applyFont="1" applyFill="1" applyAlignment="1">
      <alignment/>
    </xf>
    <xf numFmtId="0" fontId="15" fillId="0" borderId="24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3" fillId="0" borderId="2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/>
    </xf>
    <xf numFmtId="0" fontId="0" fillId="4" borderId="0" xfId="0" applyFill="1" applyAlignment="1">
      <alignment/>
    </xf>
    <xf numFmtId="0" fontId="0" fillId="3" borderId="7" xfId="0" applyFill="1" applyBorder="1" applyAlignment="1">
      <alignment wrapText="1"/>
    </xf>
    <xf numFmtId="0" fontId="0" fillId="3" borderId="4" xfId="0" applyFill="1" applyBorder="1" applyAlignment="1">
      <alignment/>
    </xf>
    <xf numFmtId="0" fontId="14" fillId="0" borderId="10" xfId="0" applyFont="1" applyBorder="1" applyAlignment="1">
      <alignment/>
    </xf>
    <xf numFmtId="0" fontId="14" fillId="0" borderId="52" xfId="0" applyFont="1" applyBorder="1" applyAlignment="1">
      <alignment/>
    </xf>
    <xf numFmtId="0" fontId="5" fillId="0" borderId="24" xfId="0" applyFont="1" applyBorder="1" applyAlignment="1">
      <alignment vertical="center" wrapText="1"/>
    </xf>
    <xf numFmtId="0" fontId="4" fillId="0" borderId="9" xfId="0" applyFont="1" applyBorder="1" applyAlignment="1">
      <alignment/>
    </xf>
    <xf numFmtId="0" fontId="15" fillId="0" borderId="10" xfId="0" applyFont="1" applyBorder="1" applyAlignment="1">
      <alignment horizontal="center" vertical="center"/>
    </xf>
    <xf numFmtId="0" fontId="16" fillId="0" borderId="53" xfId="0" applyFont="1" applyFill="1" applyBorder="1" applyAlignment="1">
      <alignment/>
    </xf>
    <xf numFmtId="0" fontId="16" fillId="0" borderId="54" xfId="0" applyFont="1" applyBorder="1" applyAlignment="1">
      <alignment/>
    </xf>
    <xf numFmtId="0" fontId="16" fillId="0" borderId="22" xfId="0" applyFont="1" applyBorder="1" applyAlignment="1">
      <alignment/>
    </xf>
    <xf numFmtId="0" fontId="16" fillId="0" borderId="55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4" fontId="16" fillId="0" borderId="55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0" fontId="16" fillId="0" borderId="5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/>
    </xf>
    <xf numFmtId="0" fontId="17" fillId="0" borderId="3" xfId="0" applyFont="1" applyFill="1" applyBorder="1" applyAlignment="1">
      <alignment/>
    </xf>
    <xf numFmtId="0" fontId="16" fillId="0" borderId="56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57" xfId="0" applyFont="1" applyFill="1" applyBorder="1" applyAlignment="1">
      <alignment horizontal="center" vertical="center"/>
    </xf>
    <xf numFmtId="0" fontId="17" fillId="0" borderId="58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60" xfId="0" applyFont="1" applyFill="1" applyBorder="1" applyAlignment="1">
      <alignment horizontal="center" vertical="center"/>
    </xf>
    <xf numFmtId="0" fontId="17" fillId="0" borderId="3" xfId="0" applyFont="1" applyBorder="1" applyAlignment="1">
      <alignment horizontal="left"/>
    </xf>
    <xf numFmtId="0" fontId="16" fillId="0" borderId="3" xfId="0" applyFont="1" applyBorder="1" applyAlignment="1">
      <alignment/>
    </xf>
    <xf numFmtId="0" fontId="17" fillId="0" borderId="3" xfId="0" applyFont="1" applyBorder="1" applyAlignment="1">
      <alignment/>
    </xf>
    <xf numFmtId="0" fontId="17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7" xfId="0" applyBorder="1" applyAlignment="1">
      <alignment horizontal="center"/>
    </xf>
    <xf numFmtId="0" fontId="17" fillId="0" borderId="18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7" fillId="0" borderId="21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16" fillId="0" borderId="52" xfId="0" applyFont="1" applyFill="1" applyBorder="1" applyAlignment="1">
      <alignment/>
    </xf>
    <xf numFmtId="0" fontId="16" fillId="0" borderId="17" xfId="0" applyFont="1" applyFill="1" applyBorder="1" applyAlignment="1">
      <alignment/>
    </xf>
    <xf numFmtId="0" fontId="16" fillId="0" borderId="27" xfId="0" applyFont="1" applyFill="1" applyBorder="1" applyAlignment="1">
      <alignment/>
    </xf>
    <xf numFmtId="0" fontId="16" fillId="0" borderId="61" xfId="0" applyFont="1" applyBorder="1" applyAlignment="1">
      <alignment/>
    </xf>
    <xf numFmtId="0" fontId="16" fillId="0" borderId="62" xfId="0" applyFont="1" applyBorder="1" applyAlignment="1">
      <alignment/>
    </xf>
    <xf numFmtId="0" fontId="16" fillId="0" borderId="63" xfId="0" applyFont="1" applyBorder="1" applyAlignment="1">
      <alignment/>
    </xf>
    <xf numFmtId="0" fontId="17" fillId="0" borderId="5" xfId="0" applyFont="1" applyBorder="1" applyAlignment="1">
      <alignment/>
    </xf>
    <xf numFmtId="0" fontId="0" fillId="0" borderId="5" xfId="0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6" fillId="0" borderId="5" xfId="0" applyFont="1" applyFill="1" applyBorder="1" applyAlignment="1">
      <alignment/>
    </xf>
    <xf numFmtId="0" fontId="0" fillId="0" borderId="54" xfId="0" applyBorder="1" applyAlignment="1">
      <alignment/>
    </xf>
    <xf numFmtId="0" fontId="0" fillId="0" borderId="22" xfId="0" applyBorder="1" applyAlignment="1">
      <alignment/>
    </xf>
    <xf numFmtId="0" fontId="1" fillId="0" borderId="53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7" fillId="0" borderId="9" xfId="22" applyFont="1" applyFill="1" applyBorder="1" applyAlignment="1">
      <alignment/>
      <protection/>
    </xf>
    <xf numFmtId="0" fontId="16" fillId="0" borderId="9" xfId="0" applyFont="1" applyFill="1" applyBorder="1" applyAlignment="1">
      <alignment/>
    </xf>
    <xf numFmtId="0" fontId="16" fillId="0" borderId="3" xfId="0" applyFont="1" applyFill="1" applyBorder="1" applyAlignment="1">
      <alignment/>
    </xf>
    <xf numFmtId="0" fontId="17" fillId="0" borderId="4" xfId="0" applyFont="1" applyFill="1" applyBorder="1" applyAlignment="1">
      <alignment/>
    </xf>
    <xf numFmtId="0" fontId="17" fillId="0" borderId="18" xfId="22" applyFont="1" applyFill="1" applyBorder="1" applyAlignment="1">
      <alignment/>
      <protection/>
    </xf>
    <xf numFmtId="0" fontId="16" fillId="0" borderId="51" xfId="0" applyFont="1" applyFill="1" applyBorder="1" applyAlignment="1">
      <alignment horizontal="left" vertical="center" wrapText="1"/>
    </xf>
    <xf numFmtId="0" fontId="0" fillId="0" borderId="64" xfId="0" applyBorder="1" applyAlignment="1">
      <alignment horizontal="left"/>
    </xf>
    <xf numFmtId="0" fontId="0" fillId="0" borderId="1" xfId="0" applyBorder="1" applyAlignment="1">
      <alignment horizontal="left"/>
    </xf>
    <xf numFmtId="0" fontId="16" fillId="0" borderId="3" xfId="0" applyFont="1" applyFill="1" applyBorder="1" applyAlignment="1">
      <alignment horizontal="left" vertical="center" wrapText="1"/>
    </xf>
    <xf numFmtId="0" fontId="16" fillId="0" borderId="55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/>
    </xf>
    <xf numFmtId="0" fontId="0" fillId="0" borderId="2" xfId="0" applyBorder="1" applyAlignment="1">
      <alignment horizontal="left"/>
    </xf>
    <xf numFmtId="0" fontId="16" fillId="0" borderId="65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60" xfId="0" applyBorder="1" applyAlignment="1">
      <alignment horizontal="left"/>
    </xf>
    <xf numFmtId="0" fontId="16" fillId="0" borderId="9" xfId="0" applyFont="1" applyFill="1" applyBorder="1" applyAlignment="1">
      <alignment horizontal="left"/>
    </xf>
    <xf numFmtId="0" fontId="28" fillId="0" borderId="3" xfId="0" applyFont="1" applyFill="1" applyBorder="1" applyAlignment="1">
      <alignment horizontal="left"/>
    </xf>
    <xf numFmtId="0" fontId="17" fillId="0" borderId="9" xfId="0" applyFont="1" applyFill="1" applyBorder="1" applyAlignment="1">
      <alignment horizontal="left" wrapText="1"/>
    </xf>
    <xf numFmtId="0" fontId="28" fillId="0" borderId="3" xfId="0" applyFont="1" applyFill="1" applyBorder="1" applyAlignment="1">
      <alignment horizontal="left" wrapText="1"/>
    </xf>
    <xf numFmtId="0" fontId="16" fillId="0" borderId="21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17" fillId="0" borderId="12" xfId="0" applyFont="1" applyFill="1" applyBorder="1" applyAlignment="1">
      <alignment horizontal="left"/>
    </xf>
    <xf numFmtId="0" fontId="17" fillId="0" borderId="20" xfId="0" applyFont="1" applyBorder="1" applyAlignment="1">
      <alignment horizontal="left"/>
    </xf>
    <xf numFmtId="0" fontId="17" fillId="0" borderId="15" xfId="0" applyFont="1" applyBorder="1" applyAlignment="1">
      <alignment horizontal="left"/>
    </xf>
    <xf numFmtId="0" fontId="17" fillId="0" borderId="16" xfId="0" applyFont="1" applyBorder="1" applyAlignment="1">
      <alignment horizontal="left"/>
    </xf>
    <xf numFmtId="0" fontId="16" fillId="0" borderId="20" xfId="0" applyFont="1" applyBorder="1" applyAlignment="1">
      <alignment horizontal="left"/>
    </xf>
    <xf numFmtId="0" fontId="16" fillId="0" borderId="21" xfId="0" applyFont="1" applyFill="1" applyBorder="1" applyAlignment="1">
      <alignment/>
    </xf>
    <xf numFmtId="0" fontId="17" fillId="0" borderId="52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17" fillId="0" borderId="27" xfId="0" applyFont="1" applyBorder="1" applyAlignment="1">
      <alignment horizontal="center"/>
    </xf>
    <xf numFmtId="0" fontId="16" fillId="0" borderId="20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27" xfId="0" applyFont="1" applyBorder="1" applyAlignment="1">
      <alignment horizontal="center" vertical="center"/>
    </xf>
    <xf numFmtId="0" fontId="17" fillId="0" borderId="18" xfId="22" applyFont="1" applyBorder="1" applyAlignment="1">
      <alignment horizontal="left"/>
      <protection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16" fillId="0" borderId="24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7" fillId="2" borderId="53" xfId="0" applyFont="1" applyFill="1" applyBorder="1" applyAlignment="1">
      <alignment/>
    </xf>
    <xf numFmtId="0" fontId="17" fillId="2" borderId="54" xfId="0" applyFont="1" applyFill="1" applyBorder="1" applyAlignment="1">
      <alignment/>
    </xf>
    <xf numFmtId="0" fontId="17" fillId="2" borderId="22" xfId="0" applyFont="1" applyFill="1" applyBorder="1" applyAlignment="1">
      <alignment/>
    </xf>
    <xf numFmtId="0" fontId="17" fillId="0" borderId="18" xfId="22" applyFont="1" applyBorder="1" applyAlignment="1">
      <alignment/>
      <protection/>
    </xf>
    <xf numFmtId="0" fontId="13" fillId="0" borderId="51" xfId="0" applyFont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0" fillId="0" borderId="55" xfId="0" applyFont="1" applyBorder="1" applyAlignment="1">
      <alignment horizontal="center"/>
    </xf>
    <xf numFmtId="0" fontId="30" fillId="0" borderId="2" xfId="0" applyFont="1" applyBorder="1" applyAlignment="1">
      <alignment horizontal="center"/>
    </xf>
    <xf numFmtId="0" fontId="8" fillId="0" borderId="3" xfId="0" applyFont="1" applyFill="1" applyBorder="1" applyAlignment="1">
      <alignment horizontal="left"/>
    </xf>
    <xf numFmtId="0" fontId="17" fillId="0" borderId="56" xfId="0" applyFont="1" applyBorder="1" applyAlignment="1">
      <alignment/>
    </xf>
    <xf numFmtId="0" fontId="17" fillId="0" borderId="12" xfId="0" applyFont="1" applyBorder="1" applyAlignment="1">
      <alignment/>
    </xf>
    <xf numFmtId="0" fontId="17" fillId="0" borderId="57" xfId="0" applyFont="1" applyBorder="1" applyAlignment="1">
      <alignment/>
    </xf>
    <xf numFmtId="0" fontId="17" fillId="0" borderId="58" xfId="0" applyFont="1" applyBorder="1" applyAlignment="1">
      <alignment/>
    </xf>
    <xf numFmtId="0" fontId="17" fillId="0" borderId="59" xfId="0" applyFont="1" applyBorder="1" applyAlignment="1">
      <alignment/>
    </xf>
    <xf numFmtId="0" fontId="17" fillId="0" borderId="60" xfId="0" applyFont="1" applyBorder="1" applyAlignment="1">
      <alignment/>
    </xf>
    <xf numFmtId="0" fontId="17" fillId="0" borderId="18" xfId="0" applyFont="1" applyFill="1" applyBorder="1" applyAlignment="1">
      <alignment horizontal="left" vertical="top"/>
    </xf>
    <xf numFmtId="0" fontId="17" fillId="0" borderId="5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7" fillId="0" borderId="55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17" fillId="0" borderId="19" xfId="0" applyFont="1" applyBorder="1" applyAlignment="1">
      <alignment/>
    </xf>
    <xf numFmtId="0" fontId="17" fillId="0" borderId="17" xfId="0" applyFont="1" applyBorder="1" applyAlignment="1">
      <alignment/>
    </xf>
    <xf numFmtId="0" fontId="17" fillId="0" borderId="27" xfId="0" applyFont="1" applyBorder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7" fillId="0" borderId="0" xfId="22" applyFont="1" applyBorder="1" applyAlignment="1">
      <alignment horizontal="left"/>
      <protection/>
    </xf>
    <xf numFmtId="0" fontId="16" fillId="0" borderId="19" xfId="0" applyFont="1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7" xfId="0" applyBorder="1" applyAlignment="1">
      <alignment horizontal="left"/>
    </xf>
    <xf numFmtId="0" fontId="17" fillId="0" borderId="58" xfId="0" applyFont="1" applyBorder="1" applyAlignment="1">
      <alignment horizontal="left"/>
    </xf>
    <xf numFmtId="0" fontId="17" fillId="0" borderId="0" xfId="0" applyFont="1" applyBorder="1" applyAlignment="1">
      <alignment/>
    </xf>
    <xf numFmtId="2" fontId="17" fillId="0" borderId="21" xfId="0" applyNumberFormat="1" applyFont="1" applyBorder="1" applyAlignment="1">
      <alignment/>
    </xf>
    <xf numFmtId="2" fontId="17" fillId="0" borderId="5" xfId="0" applyNumberFormat="1" applyFont="1" applyBorder="1" applyAlignment="1">
      <alignment/>
    </xf>
    <xf numFmtId="2" fontId="17" fillId="0" borderId="8" xfId="0" applyNumberFormat="1" applyFont="1" applyBorder="1" applyAlignment="1">
      <alignment/>
    </xf>
    <xf numFmtId="0" fontId="17" fillId="0" borderId="3" xfId="0" applyFont="1" applyBorder="1" applyAlignment="1">
      <alignment horizontal="center"/>
    </xf>
    <xf numFmtId="172" fontId="22" fillId="0" borderId="0" xfId="17" applyNumberFormat="1" applyFont="1" applyFill="1" applyBorder="1" applyAlignment="1">
      <alignment horizontal="left"/>
    </xf>
    <xf numFmtId="0" fontId="17" fillId="0" borderId="8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22" applyFont="1" applyFill="1" applyBorder="1" applyAlignment="1">
      <alignment/>
      <protection/>
    </xf>
    <xf numFmtId="0" fontId="16" fillId="0" borderId="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57" xfId="0" applyBorder="1" applyAlignment="1">
      <alignment/>
    </xf>
    <xf numFmtId="0" fontId="0" fillId="0" borderId="36" xfId="0" applyBorder="1" applyAlignment="1">
      <alignment/>
    </xf>
    <xf numFmtId="0" fontId="0" fillId="0" borderId="6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2" fillId="0" borderId="0" xfId="24" applyFont="1" applyFill="1" applyBorder="1" applyAlignment="1">
      <alignment/>
      <protection/>
    </xf>
    <xf numFmtId="0" fontId="17" fillId="0" borderId="0" xfId="0" applyFont="1" applyAlignment="1">
      <alignment horizontal="left"/>
    </xf>
    <xf numFmtId="0" fontId="16" fillId="0" borderId="54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6" fillId="0" borderId="53" xfId="0" applyFont="1" applyFill="1" applyBorder="1" applyAlignment="1">
      <alignment horizontal="left"/>
    </xf>
    <xf numFmtId="0" fontId="1" fillId="0" borderId="54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7" fillId="0" borderId="56" xfId="0" applyFont="1" applyFill="1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58" xfId="0" applyBorder="1" applyAlignment="1">
      <alignment horizontal="left"/>
    </xf>
    <xf numFmtId="0" fontId="17" fillId="0" borderId="18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53" xfId="0" applyFont="1" applyBorder="1" applyAlignment="1">
      <alignment horizontal="left"/>
    </xf>
    <xf numFmtId="0" fontId="17" fillId="0" borderId="54" xfId="0" applyFont="1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22" xfId="0" applyBorder="1" applyAlignment="1">
      <alignment horizontal="left"/>
    </xf>
    <xf numFmtId="0" fontId="17" fillId="0" borderId="3" xfId="0" applyFont="1" applyBorder="1" applyAlignment="1">
      <alignment horizontal="left" vertical="center"/>
    </xf>
    <xf numFmtId="0" fontId="28" fillId="0" borderId="3" xfId="0" applyFont="1" applyBorder="1" applyAlignment="1">
      <alignment/>
    </xf>
    <xf numFmtId="0" fontId="16" fillId="0" borderId="55" xfId="0" applyFont="1" applyBorder="1" applyAlignment="1">
      <alignment horizontal="center" vertical="center"/>
    </xf>
    <xf numFmtId="0" fontId="8" fillId="0" borderId="25" xfId="0" applyFont="1" applyBorder="1" applyAlignment="1">
      <alignment vertical="center"/>
    </xf>
    <xf numFmtId="0" fontId="28" fillId="0" borderId="25" xfId="0" applyFont="1" applyBorder="1" applyAlignment="1">
      <alignment vertical="center"/>
    </xf>
    <xf numFmtId="0" fontId="28" fillId="0" borderId="25" xfId="0" applyFont="1" applyFill="1" applyBorder="1" applyAlignment="1">
      <alignment horizontal="center" vertical="center"/>
    </xf>
    <xf numFmtId="0" fontId="17" fillId="0" borderId="21" xfId="0" applyFont="1" applyBorder="1" applyAlignment="1">
      <alignment horizontal="left"/>
    </xf>
    <xf numFmtId="0" fontId="17" fillId="0" borderId="5" xfId="0" applyFont="1" applyBorder="1" applyAlignment="1">
      <alignment horizontal="left"/>
    </xf>
    <xf numFmtId="0" fontId="28" fillId="0" borderId="3" xfId="0" applyFont="1" applyBorder="1" applyAlignment="1">
      <alignment horizontal="left" vertical="center"/>
    </xf>
    <xf numFmtId="0" fontId="17" fillId="0" borderId="10" xfId="0" applyFont="1" applyBorder="1" applyAlignment="1">
      <alignment vertical="center" wrapText="1"/>
    </xf>
    <xf numFmtId="0" fontId="17" fillId="0" borderId="10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17" fillId="0" borderId="24" xfId="0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9" xfId="0" applyFont="1" applyBorder="1" applyAlignment="1">
      <alignment/>
    </xf>
    <xf numFmtId="0" fontId="16" fillId="5" borderId="9" xfId="0" applyFont="1" applyFill="1" applyBorder="1" applyAlignment="1">
      <alignment/>
    </xf>
    <xf numFmtId="0" fontId="16" fillId="5" borderId="3" xfId="0" applyFont="1" applyFill="1" applyBorder="1" applyAlignment="1">
      <alignment/>
    </xf>
    <xf numFmtId="0" fontId="17" fillId="5" borderId="3" xfId="0" applyFont="1" applyFill="1" applyBorder="1" applyAlignment="1">
      <alignment/>
    </xf>
    <xf numFmtId="0" fontId="17" fillId="5" borderId="21" xfId="0" applyFont="1" applyFill="1" applyBorder="1" applyAlignment="1">
      <alignment/>
    </xf>
    <xf numFmtId="0" fontId="17" fillId="5" borderId="5" xfId="0" applyFont="1" applyFill="1" applyBorder="1" applyAlignment="1">
      <alignment/>
    </xf>
    <xf numFmtId="0" fontId="17" fillId="0" borderId="5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7" fillId="0" borderId="51" xfId="0" applyFont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7" fillId="0" borderId="18" xfId="0" applyFont="1" applyBorder="1" applyAlignment="1">
      <alignment/>
    </xf>
    <xf numFmtId="0" fontId="16" fillId="8" borderId="18" xfId="0" applyFont="1" applyFill="1" applyBorder="1" applyAlignment="1">
      <alignment/>
    </xf>
    <xf numFmtId="0" fontId="17" fillId="8" borderId="20" xfId="0" applyFont="1" applyFill="1" applyBorder="1" applyAlignment="1">
      <alignment/>
    </xf>
    <xf numFmtId="0" fontId="17" fillId="8" borderId="15" xfId="0" applyFont="1" applyFill="1" applyBorder="1" applyAlignment="1">
      <alignment/>
    </xf>
    <xf numFmtId="0" fontId="17" fillId="8" borderId="16" xfId="0" applyFont="1" applyFill="1" applyBorder="1" applyAlignment="1">
      <alignment/>
    </xf>
    <xf numFmtId="0" fontId="13" fillId="0" borderId="5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13" fillId="0" borderId="55" xfId="0" applyFont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wrapText="1"/>
    </xf>
    <xf numFmtId="0" fontId="13" fillId="0" borderId="3" xfId="0" applyFont="1" applyFill="1" applyBorder="1" applyAlignment="1">
      <alignment wrapText="1"/>
    </xf>
    <xf numFmtId="0" fontId="14" fillId="0" borderId="0" xfId="0" applyFont="1" applyBorder="1" applyAlignment="1">
      <alignment/>
    </xf>
    <xf numFmtId="0" fontId="16" fillId="6" borderId="53" xfId="0" applyFont="1" applyFill="1" applyBorder="1" applyAlignment="1">
      <alignment/>
    </xf>
    <xf numFmtId="0" fontId="16" fillId="0" borderId="24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16" fillId="4" borderId="9" xfId="0" applyFont="1" applyFill="1" applyBorder="1" applyAlignment="1">
      <alignment horizontal="left" vertical="center"/>
    </xf>
    <xf numFmtId="0" fontId="0" fillId="4" borderId="3" xfId="0" applyFill="1" applyBorder="1" applyAlignment="1">
      <alignment vertical="center"/>
    </xf>
    <xf numFmtId="0" fontId="16" fillId="4" borderId="9" xfId="0" applyFont="1" applyFill="1" applyBorder="1" applyAlignment="1">
      <alignment/>
    </xf>
    <xf numFmtId="0" fontId="0" fillId="4" borderId="3" xfId="0" applyFill="1" applyBorder="1" applyAlignment="1">
      <alignment/>
    </xf>
    <xf numFmtId="0" fontId="13" fillId="0" borderId="7" xfId="0" applyFont="1" applyFill="1" applyBorder="1" applyAlignment="1">
      <alignment wrapText="1"/>
    </xf>
    <xf numFmtId="0" fontId="13" fillId="0" borderId="4" xfId="0" applyFont="1" applyFill="1" applyBorder="1" applyAlignment="1">
      <alignment wrapText="1"/>
    </xf>
    <xf numFmtId="0" fontId="16" fillId="4" borderId="18" xfId="0" applyFont="1" applyFill="1" applyBorder="1" applyAlignment="1">
      <alignment/>
    </xf>
    <xf numFmtId="0" fontId="16" fillId="4" borderId="18" xfId="0" applyFont="1" applyFill="1" applyBorder="1" applyAlignment="1">
      <alignment horizontal="left" vertical="center"/>
    </xf>
    <xf numFmtId="0" fontId="0" fillId="4" borderId="15" xfId="0" applyFill="1" applyBorder="1" applyAlignment="1">
      <alignment vertical="center"/>
    </xf>
    <xf numFmtId="0" fontId="0" fillId="4" borderId="16" xfId="0" applyFill="1" applyBorder="1" applyAlignment="1">
      <alignment vertical="center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6" fillId="6" borderId="21" xfId="0" applyFont="1" applyFill="1" applyBorder="1" applyAlignment="1">
      <alignment/>
    </xf>
    <xf numFmtId="0" fontId="0" fillId="6" borderId="5" xfId="0" applyFill="1" applyBorder="1" applyAlignment="1">
      <alignment/>
    </xf>
    <xf numFmtId="0" fontId="1" fillId="0" borderId="0" xfId="0" applyFont="1" applyBorder="1" applyAlignment="1">
      <alignment vertical="center" wrapText="1"/>
    </xf>
    <xf numFmtId="1" fontId="16" fillId="0" borderId="55" xfId="0" applyNumberFormat="1" applyFont="1" applyFill="1" applyBorder="1" applyAlignment="1">
      <alignment horizontal="center"/>
    </xf>
    <xf numFmtId="0" fontId="0" fillId="0" borderId="2" xfId="0" applyBorder="1" applyAlignment="1">
      <alignment/>
    </xf>
  </cellXfs>
  <cellStyles count="14">
    <cellStyle name="Normal" xfId="0"/>
    <cellStyle name="Comma" xfId="15"/>
    <cellStyle name="Comma [0]" xfId="16"/>
    <cellStyle name="Comma_Sheet1" xfId="17"/>
    <cellStyle name="Currency" xfId="18"/>
    <cellStyle name="Currency [0]" xfId="19"/>
    <cellStyle name="Followed Hyperlink" xfId="20"/>
    <cellStyle name="Hyperlink" xfId="21"/>
    <cellStyle name="Normal_Sheet1" xfId="22"/>
    <cellStyle name="Normal_Sheet1_1" xfId="23"/>
    <cellStyle name="Normal_Sheet2" xfId="24"/>
    <cellStyle name="Normal_Sheet5" xfId="25"/>
    <cellStyle name="Normal_Sheet7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PARAQITJA GRAFIKE E BUXHETIT SIPAS BURIMEVE TE FINANCIMIT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val>
            <c:numRef>
              <c:f>'Rap.tek.'!$H$134:$H$138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00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PARAQITJA GRAFIKE E SHPERNDARJES SE BUXHETIT NE KATEGORI BUXHETORE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1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</c:dLbls>
          <c:val>
            <c:numRef>
              <c:f>'Rap.tek.'!$H$145:$H$150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FF99CC"/>
        </a:gs>
        <a:gs pos="100000">
          <a:srgbClr val="75465E"/>
        </a:gs>
      </a:gsLst>
      <a:lin ang="54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Paraqitja grafike e te hyrave vetanake sipas muajve</a:t>
            </a:r>
          </a:p>
        </c:rich>
      </c:tx>
      <c:layout>
        <c:manualLayout>
          <c:xMode val="factor"/>
          <c:yMode val="factor"/>
          <c:x val="-0.006"/>
          <c:y val="-0.01925"/>
        </c:manualLayout>
      </c:layout>
      <c:spPr>
        <a:solidFill>
          <a:srgbClr val="9999FF"/>
        </a:solidFill>
        <a:ln w="3175"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7475"/>
          <c:w val="0.82525"/>
          <c:h val="0.793"/>
        </c:manualLayout>
      </c:layout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'Rap.tek.'!$B$774:$C$785</c:f>
              <c:multiLvlStrCache/>
            </c:multiLvlStrRef>
          </c:cat>
          <c:val>
            <c:numRef>
              <c:f>'Rap.tek.'!$D$774:$D$785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'Rap.tek.'!$B$774:$C$785</c:f>
              <c:multiLvlStrCache/>
            </c:multiLvlStrRef>
          </c:cat>
          <c:val>
            <c:numRef>
              <c:f>'Rap.tek.'!$E$774:$E$785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hape val="box"/>
        </c:ser>
        <c:shape val="box"/>
        <c:axId val="9944225"/>
        <c:axId val="22389162"/>
      </c:bar3DChart>
      <c:catAx>
        <c:axId val="99442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389162"/>
        <c:crosses val="autoZero"/>
        <c:auto val="1"/>
        <c:lblOffset val="100"/>
        <c:noMultiLvlLbl val="0"/>
      </c:catAx>
      <c:valAx>
        <c:axId val="223891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944225"/>
        <c:crossesAt val="1"/>
        <c:crossBetween val="between"/>
        <c:dispUnits/>
      </c:valAx>
      <c:spPr>
        <a:solidFill>
          <a:srgbClr val="9999FF"/>
        </a:solidFill>
        <a:ln w="3175"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00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00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0.7605</cdr:y>
    </cdr:from>
    <cdr:to>
      <cdr:x>0.37075</cdr:x>
      <cdr:y>0.98775</cdr:y>
    </cdr:to>
    <cdr:sp>
      <cdr:nvSpPr>
        <cdr:cNvPr id="1" name="Rectangle 1"/>
        <cdr:cNvSpPr>
          <a:spLocks/>
        </cdr:cNvSpPr>
      </cdr:nvSpPr>
      <cdr:spPr>
        <a:xfrm>
          <a:off x="0" y="2762250"/>
          <a:ext cx="2143125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75" b="0" i="0" u="none" baseline="0"/>
            <a:t>1.granti I pergjitheshem……..88%
2.te hyrat vetanake………….  8%
3.te hv.te bartura nga 2009 … 3%
4.fondi I don.te jashteem …… 1%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153</xdr:row>
      <xdr:rowOff>28575</xdr:rowOff>
    </xdr:from>
    <xdr:to>
      <xdr:col>8</xdr:col>
      <xdr:colOff>9525</xdr:colOff>
      <xdr:row>175</xdr:row>
      <xdr:rowOff>104775</xdr:rowOff>
    </xdr:to>
    <xdr:graphicFrame>
      <xdr:nvGraphicFramePr>
        <xdr:cNvPr id="1" name="Chart 76"/>
        <xdr:cNvGraphicFramePr/>
      </xdr:nvGraphicFramePr>
      <xdr:xfrm>
        <a:off x="476250" y="31184850"/>
        <a:ext cx="58102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179</xdr:row>
      <xdr:rowOff>190500</xdr:rowOff>
    </xdr:from>
    <xdr:to>
      <xdr:col>7</xdr:col>
      <xdr:colOff>809625</xdr:colOff>
      <xdr:row>203</xdr:row>
      <xdr:rowOff>104775</xdr:rowOff>
    </xdr:to>
    <xdr:graphicFrame>
      <xdr:nvGraphicFramePr>
        <xdr:cNvPr id="2" name="Chart 77"/>
        <xdr:cNvGraphicFramePr/>
      </xdr:nvGraphicFramePr>
      <xdr:xfrm>
        <a:off x="361950" y="35671125"/>
        <a:ext cx="5857875" cy="4029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409575</xdr:colOff>
      <xdr:row>771</xdr:row>
      <xdr:rowOff>190500</xdr:rowOff>
    </xdr:from>
    <xdr:to>
      <xdr:col>8</xdr:col>
      <xdr:colOff>0</xdr:colOff>
      <xdr:row>787</xdr:row>
      <xdr:rowOff>19050</xdr:rowOff>
    </xdr:to>
    <xdr:graphicFrame>
      <xdr:nvGraphicFramePr>
        <xdr:cNvPr id="3" name="Chart 102"/>
        <xdr:cNvGraphicFramePr/>
      </xdr:nvGraphicFramePr>
      <xdr:xfrm>
        <a:off x="409575" y="155914725"/>
        <a:ext cx="5867400" cy="3028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R35"/>
  <sheetViews>
    <sheetView workbookViewId="0" topLeftCell="C1">
      <selection activeCell="P40" sqref="P40"/>
    </sheetView>
  </sheetViews>
  <sheetFormatPr defaultColWidth="9.140625" defaultRowHeight="12.75"/>
  <cols>
    <col min="2" max="2" width="6.57421875" style="0" customWidth="1"/>
    <col min="3" max="3" width="1.57421875" style="0" customWidth="1"/>
    <col min="4" max="4" width="9.140625" style="0" hidden="1" customWidth="1"/>
    <col min="5" max="5" width="4.7109375" style="0" customWidth="1"/>
    <col min="6" max="6" width="10.28125" style="0" customWidth="1"/>
    <col min="7" max="7" width="10.7109375" style="0" customWidth="1"/>
    <col min="8" max="8" width="8.57421875" style="0" customWidth="1"/>
    <col min="9" max="9" width="10.28125" style="0" customWidth="1"/>
    <col min="10" max="10" width="9.57421875" style="0" customWidth="1"/>
    <col min="14" max="14" width="11.28125" style="0" customWidth="1"/>
    <col min="15" max="15" width="10.140625" style="0" customWidth="1"/>
    <col min="17" max="17" width="11.00390625" style="0" customWidth="1"/>
    <col min="18" max="18" width="11.421875" style="0" customWidth="1"/>
  </cols>
  <sheetData>
    <row r="1" spans="1:18" ht="12.75">
      <c r="A1" s="10" t="s">
        <v>29</v>
      </c>
      <c r="B1" s="10"/>
      <c r="C1" s="10"/>
      <c r="D1" s="10"/>
      <c r="E1" s="10"/>
      <c r="F1" s="10"/>
      <c r="G1" s="8"/>
      <c r="H1" s="8"/>
      <c r="I1" s="10"/>
      <c r="J1" s="8"/>
      <c r="K1" s="8"/>
      <c r="L1" s="8"/>
      <c r="M1" s="8"/>
      <c r="N1" s="8"/>
      <c r="O1" s="8"/>
      <c r="P1" s="8"/>
      <c r="Q1" s="8"/>
      <c r="R1" s="8"/>
    </row>
    <row r="2" spans="1:18" ht="12.75">
      <c r="A2" s="630" t="s">
        <v>40</v>
      </c>
      <c r="B2" s="631"/>
      <c r="C2" s="631"/>
      <c r="D2" s="631"/>
      <c r="E2" s="631"/>
      <c r="F2" s="631"/>
      <c r="G2" s="631"/>
      <c r="H2" s="631"/>
      <c r="I2" s="632"/>
      <c r="J2" s="632"/>
      <c r="K2" s="632"/>
      <c r="L2" s="8"/>
      <c r="M2" s="8"/>
      <c r="N2" s="8"/>
      <c r="O2" s="8"/>
      <c r="P2" s="8"/>
      <c r="Q2" s="8"/>
      <c r="R2" s="8"/>
    </row>
    <row r="3" spans="1:18" ht="13.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38.25">
      <c r="A4" s="640" t="s">
        <v>317</v>
      </c>
      <c r="B4" s="641"/>
      <c r="C4" s="641"/>
      <c r="D4" s="641"/>
      <c r="E4" s="622" t="s">
        <v>318</v>
      </c>
      <c r="F4" s="503" t="s">
        <v>439</v>
      </c>
      <c r="G4" s="503" t="s">
        <v>30</v>
      </c>
      <c r="H4" s="503" t="s">
        <v>31</v>
      </c>
      <c r="I4" s="503" t="s">
        <v>32</v>
      </c>
      <c r="J4" s="503" t="s">
        <v>33</v>
      </c>
      <c r="K4" s="503" t="s">
        <v>34</v>
      </c>
      <c r="L4" s="503" t="s">
        <v>164</v>
      </c>
      <c r="M4" s="503" t="s">
        <v>35</v>
      </c>
      <c r="N4" s="503" t="s">
        <v>36</v>
      </c>
      <c r="O4" s="503" t="s">
        <v>37</v>
      </c>
      <c r="P4" s="503" t="s">
        <v>38</v>
      </c>
      <c r="Q4" s="503"/>
      <c r="R4" s="624" t="s">
        <v>194</v>
      </c>
    </row>
    <row r="5" spans="1:18" ht="12.75">
      <c r="A5" s="642"/>
      <c r="B5" s="643"/>
      <c r="C5" s="643"/>
      <c r="D5" s="643"/>
      <c r="E5" s="623"/>
      <c r="F5" s="494">
        <v>16009</v>
      </c>
      <c r="G5" s="493">
        <v>16309</v>
      </c>
      <c r="H5" s="493">
        <v>16909</v>
      </c>
      <c r="I5" s="493">
        <v>17509</v>
      </c>
      <c r="J5" s="493">
        <v>18413</v>
      </c>
      <c r="K5" s="493">
        <v>195545</v>
      </c>
      <c r="L5" s="493">
        <v>47089</v>
      </c>
      <c r="M5" s="493">
        <v>65045</v>
      </c>
      <c r="N5" s="493">
        <v>66350</v>
      </c>
      <c r="O5" s="493">
        <v>730</v>
      </c>
      <c r="P5" s="493">
        <v>85009</v>
      </c>
      <c r="Q5" s="493">
        <v>920</v>
      </c>
      <c r="R5" s="625"/>
    </row>
    <row r="6" spans="1:18" ht="14.25">
      <c r="A6" s="619" t="s">
        <v>307</v>
      </c>
      <c r="B6" s="620"/>
      <c r="C6" s="620"/>
      <c r="D6" s="620"/>
      <c r="E6" s="496" t="s">
        <v>326</v>
      </c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504"/>
    </row>
    <row r="7" spans="1:18" ht="12.75">
      <c r="A7" s="638" t="s">
        <v>325</v>
      </c>
      <c r="B7" s="639"/>
      <c r="C7" s="639"/>
      <c r="D7" s="639"/>
      <c r="E7" s="498" t="s">
        <v>326</v>
      </c>
      <c r="F7" s="499">
        <f aca="true" t="shared" si="0" ref="F7:Q7">SUM(F9+F15+F22+F29)</f>
        <v>130110.05</v>
      </c>
      <c r="G7" s="499">
        <f t="shared" si="0"/>
        <v>176598.38</v>
      </c>
      <c r="H7" s="499">
        <f t="shared" si="0"/>
        <v>78804.35</v>
      </c>
      <c r="I7" s="499">
        <f t="shared" si="0"/>
        <v>112956.98999999999</v>
      </c>
      <c r="J7" s="499">
        <f t="shared" si="0"/>
        <v>100058.44</v>
      </c>
      <c r="K7" s="499">
        <f t="shared" si="0"/>
        <v>28113.579999999998</v>
      </c>
      <c r="L7" s="499">
        <f t="shared" si="0"/>
        <v>60173.06</v>
      </c>
      <c r="M7" s="499">
        <f t="shared" si="0"/>
        <v>27893.29</v>
      </c>
      <c r="N7" s="499">
        <f t="shared" si="0"/>
        <v>1651679.9299999997</v>
      </c>
      <c r="O7" s="499">
        <f>SUM(O9+O15+O22)</f>
        <v>585715.3799999999</v>
      </c>
      <c r="P7" s="499">
        <f t="shared" si="0"/>
        <v>41649.65</v>
      </c>
      <c r="Q7" s="499">
        <f t="shared" si="0"/>
        <v>1570459.97</v>
      </c>
      <c r="R7" s="235">
        <f>SUM(F7:Q7)</f>
        <v>4564213.069999999</v>
      </c>
    </row>
    <row r="8" spans="1:18" ht="12.75">
      <c r="A8" s="633"/>
      <c r="B8" s="634"/>
      <c r="C8" s="634"/>
      <c r="D8" s="472"/>
      <c r="E8" s="472"/>
      <c r="F8" s="472"/>
      <c r="G8" s="472"/>
      <c r="H8" s="472"/>
      <c r="I8" s="472"/>
      <c r="J8" s="472"/>
      <c r="K8" s="472"/>
      <c r="L8" s="472"/>
      <c r="M8" s="472"/>
      <c r="N8" s="472"/>
      <c r="O8" s="472"/>
      <c r="P8" s="472"/>
      <c r="Q8" s="472"/>
      <c r="R8" s="505"/>
    </row>
    <row r="9" spans="1:18" ht="28.5" customHeight="1">
      <c r="A9" s="635" t="s">
        <v>327</v>
      </c>
      <c r="B9" s="636"/>
      <c r="C9" s="636"/>
      <c r="D9" s="636"/>
      <c r="E9" s="500">
        <v>1</v>
      </c>
      <c r="F9" s="510">
        <f aca="true" t="shared" si="1" ref="F9:Q9">SUM(F10:F14)</f>
        <v>72857.83</v>
      </c>
      <c r="G9" s="510">
        <f t="shared" si="1"/>
        <v>126598.38</v>
      </c>
      <c r="H9" s="510">
        <f t="shared" si="1"/>
        <v>73804.35</v>
      </c>
      <c r="I9" s="510">
        <f t="shared" si="1"/>
        <v>102002.51999999999</v>
      </c>
      <c r="J9" s="510">
        <f t="shared" si="1"/>
        <v>100058.44</v>
      </c>
      <c r="K9" s="510">
        <f t="shared" si="1"/>
        <v>28113.579999999998</v>
      </c>
      <c r="L9" s="510">
        <f t="shared" si="1"/>
        <v>60173.06</v>
      </c>
      <c r="M9" s="510">
        <f t="shared" si="1"/>
        <v>27893.29</v>
      </c>
      <c r="N9" s="510">
        <f t="shared" si="1"/>
        <v>1319792.7999999998</v>
      </c>
      <c r="O9" s="510">
        <f t="shared" si="1"/>
        <v>547840.5499999999</v>
      </c>
      <c r="P9" s="510">
        <f t="shared" si="1"/>
        <v>37651.65</v>
      </c>
      <c r="Q9" s="510">
        <f t="shared" si="1"/>
        <v>1570459.97</v>
      </c>
      <c r="R9" s="511">
        <f aca="true" t="shared" si="2" ref="R9:R35">SUM(F9:Q9)</f>
        <v>4067246.42</v>
      </c>
    </row>
    <row r="10" spans="1:18" ht="12.75">
      <c r="A10" s="626" t="s">
        <v>187</v>
      </c>
      <c r="B10" s="627"/>
      <c r="C10" s="627"/>
      <c r="D10" s="627"/>
      <c r="E10" s="495"/>
      <c r="F10" s="501">
        <v>66823.83</v>
      </c>
      <c r="G10" s="501">
        <v>108658.41</v>
      </c>
      <c r="H10" s="501">
        <v>73804.35</v>
      </c>
      <c r="I10" s="501">
        <v>54746.52</v>
      </c>
      <c r="J10" s="501">
        <v>90997.24</v>
      </c>
      <c r="K10" s="501">
        <v>19443.37</v>
      </c>
      <c r="L10" s="501">
        <v>52378.57</v>
      </c>
      <c r="M10" s="501">
        <v>25966.29</v>
      </c>
      <c r="N10" s="501">
        <v>26974.42</v>
      </c>
      <c r="O10" s="501">
        <v>428928.97</v>
      </c>
      <c r="P10" s="501">
        <v>37651.65</v>
      </c>
      <c r="Q10" s="501">
        <v>1457881.02</v>
      </c>
      <c r="R10" s="505">
        <f t="shared" si="2"/>
        <v>2444254.64</v>
      </c>
    </row>
    <row r="11" spans="1:18" ht="12.75">
      <c r="A11" s="626" t="s">
        <v>328</v>
      </c>
      <c r="B11" s="627"/>
      <c r="C11" s="627"/>
      <c r="D11" s="627"/>
      <c r="E11" s="495"/>
      <c r="F11" s="501">
        <v>6034</v>
      </c>
      <c r="G11" s="501">
        <v>17939.97</v>
      </c>
      <c r="H11" s="501"/>
      <c r="I11" s="501">
        <v>3256</v>
      </c>
      <c r="J11" s="501">
        <v>6561.2</v>
      </c>
      <c r="K11" s="501">
        <v>8670.21</v>
      </c>
      <c r="L11" s="501">
        <v>6924.49</v>
      </c>
      <c r="M11" s="501">
        <v>1927</v>
      </c>
      <c r="N11" s="501">
        <v>45238</v>
      </c>
      <c r="O11" s="501">
        <v>80443.6</v>
      </c>
      <c r="P11" s="501"/>
      <c r="Q11" s="501">
        <v>89578.95</v>
      </c>
      <c r="R11" s="505">
        <f t="shared" si="2"/>
        <v>266573.42</v>
      </c>
    </row>
    <row r="12" spans="1:18" ht="12.75">
      <c r="A12" s="626" t="s">
        <v>329</v>
      </c>
      <c r="B12" s="627"/>
      <c r="C12" s="627"/>
      <c r="D12" s="627"/>
      <c r="E12" s="495"/>
      <c r="F12" s="501"/>
      <c r="G12" s="501"/>
      <c r="H12" s="501"/>
      <c r="I12" s="501">
        <v>44000</v>
      </c>
      <c r="J12" s="501">
        <v>2500</v>
      </c>
      <c r="K12" s="501"/>
      <c r="L12" s="501">
        <v>870</v>
      </c>
      <c r="M12" s="501"/>
      <c r="N12" s="501"/>
      <c r="O12" s="501">
        <v>24999.37</v>
      </c>
      <c r="P12" s="501"/>
      <c r="Q12" s="501">
        <v>23000</v>
      </c>
      <c r="R12" s="505">
        <f t="shared" si="2"/>
        <v>95369.37</v>
      </c>
    </row>
    <row r="13" spans="1:18" ht="12.75">
      <c r="A13" s="626" t="s">
        <v>330</v>
      </c>
      <c r="B13" s="627"/>
      <c r="C13" s="627"/>
      <c r="D13" s="627"/>
      <c r="E13" s="495"/>
      <c r="F13" s="501"/>
      <c r="G13" s="501"/>
      <c r="H13" s="501"/>
      <c r="I13" s="501"/>
      <c r="J13" s="501"/>
      <c r="K13" s="501"/>
      <c r="L13" s="501"/>
      <c r="M13" s="501"/>
      <c r="N13" s="501"/>
      <c r="O13" s="501"/>
      <c r="P13" s="501"/>
      <c r="Q13" s="501"/>
      <c r="R13" s="505">
        <f t="shared" si="2"/>
        <v>0</v>
      </c>
    </row>
    <row r="14" spans="1:18" ht="12.75">
      <c r="A14" s="626" t="s">
        <v>231</v>
      </c>
      <c r="B14" s="627"/>
      <c r="C14" s="627"/>
      <c r="D14" s="627"/>
      <c r="E14" s="495"/>
      <c r="F14" s="501"/>
      <c r="G14" s="501"/>
      <c r="H14" s="501"/>
      <c r="I14" s="501"/>
      <c r="J14" s="501"/>
      <c r="K14" s="501"/>
      <c r="L14" s="501"/>
      <c r="M14" s="501"/>
      <c r="N14" s="501">
        <v>1247580.38</v>
      </c>
      <c r="O14" s="501">
        <v>13468.61</v>
      </c>
      <c r="P14" s="501"/>
      <c r="Q14" s="501"/>
      <c r="R14" s="505">
        <f t="shared" si="2"/>
        <v>1261048.99</v>
      </c>
    </row>
    <row r="15" spans="1:18" ht="26.25" customHeight="1">
      <c r="A15" s="635" t="s">
        <v>39</v>
      </c>
      <c r="B15" s="637"/>
      <c r="C15" s="637"/>
      <c r="D15" s="637"/>
      <c r="E15" s="500">
        <v>2</v>
      </c>
      <c r="F15" s="510">
        <f>SUM(F17:F21)</f>
        <v>37152.22</v>
      </c>
      <c r="G15" s="510">
        <f aca="true" t="shared" si="3" ref="G15:Q15">SUM(G17:G21)</f>
        <v>50000</v>
      </c>
      <c r="H15" s="510">
        <f t="shared" si="3"/>
        <v>5000</v>
      </c>
      <c r="I15" s="510">
        <f t="shared" si="3"/>
        <v>0</v>
      </c>
      <c r="J15" s="510">
        <f t="shared" si="3"/>
        <v>0</v>
      </c>
      <c r="K15" s="510">
        <f t="shared" si="3"/>
        <v>0</v>
      </c>
      <c r="L15" s="510">
        <f t="shared" si="3"/>
        <v>0</v>
      </c>
      <c r="M15" s="510">
        <f t="shared" si="3"/>
        <v>0</v>
      </c>
      <c r="N15" s="510">
        <f t="shared" si="3"/>
        <v>191368.25</v>
      </c>
      <c r="O15" s="510">
        <f>SUM(O16:O21)</f>
        <v>31875.59</v>
      </c>
      <c r="P15" s="510">
        <f t="shared" si="3"/>
        <v>3998</v>
      </c>
      <c r="Q15" s="510">
        <f t="shared" si="3"/>
        <v>0</v>
      </c>
      <c r="R15" s="511">
        <f t="shared" si="2"/>
        <v>319394.06</v>
      </c>
    </row>
    <row r="16" spans="1:18" ht="12.75">
      <c r="A16" s="633"/>
      <c r="B16" s="634"/>
      <c r="C16" s="634"/>
      <c r="D16" s="472"/>
      <c r="E16" s="472"/>
      <c r="F16" s="472"/>
      <c r="G16" s="472"/>
      <c r="H16" s="472"/>
      <c r="I16" s="472"/>
      <c r="J16" s="472"/>
      <c r="K16" s="472"/>
      <c r="L16" s="472"/>
      <c r="M16" s="472"/>
      <c r="N16" s="472"/>
      <c r="O16" s="472">
        <v>6250.29</v>
      </c>
      <c r="P16" s="472"/>
      <c r="Q16" s="472"/>
      <c r="R16" s="505">
        <f t="shared" si="2"/>
        <v>6250.29</v>
      </c>
    </row>
    <row r="17" spans="1:18" ht="12.75">
      <c r="A17" s="626" t="s">
        <v>187</v>
      </c>
      <c r="B17" s="627"/>
      <c r="C17" s="627"/>
      <c r="D17" s="627"/>
      <c r="E17" s="495"/>
      <c r="F17" s="501"/>
      <c r="G17" s="501"/>
      <c r="H17" s="501"/>
      <c r="I17" s="501"/>
      <c r="J17" s="501"/>
      <c r="K17" s="501"/>
      <c r="L17" s="501"/>
      <c r="M17" s="501"/>
      <c r="N17" s="501"/>
      <c r="O17" s="501"/>
      <c r="P17" s="501"/>
      <c r="Q17" s="501"/>
      <c r="R17" s="505">
        <f t="shared" si="2"/>
        <v>0</v>
      </c>
    </row>
    <row r="18" spans="1:18" ht="12.75">
      <c r="A18" s="626" t="s">
        <v>328</v>
      </c>
      <c r="B18" s="627"/>
      <c r="C18" s="627"/>
      <c r="D18" s="627"/>
      <c r="E18" s="495"/>
      <c r="F18" s="501">
        <v>5000</v>
      </c>
      <c r="G18" s="501">
        <v>50000</v>
      </c>
      <c r="H18" s="501">
        <v>5000</v>
      </c>
      <c r="I18" s="501"/>
      <c r="J18" s="501"/>
      <c r="K18" s="501"/>
      <c r="L18" s="501"/>
      <c r="M18" s="501"/>
      <c r="N18" s="501"/>
      <c r="O18" s="501"/>
      <c r="P18" s="501">
        <v>3998</v>
      </c>
      <c r="Q18" s="501"/>
      <c r="R18" s="505">
        <f t="shared" si="2"/>
        <v>63998</v>
      </c>
    </row>
    <row r="19" spans="1:18" ht="12.75">
      <c r="A19" s="626" t="s">
        <v>329</v>
      </c>
      <c r="B19" s="627"/>
      <c r="C19" s="627"/>
      <c r="D19" s="627"/>
      <c r="E19" s="495"/>
      <c r="F19" s="501"/>
      <c r="G19" s="501"/>
      <c r="H19" s="501"/>
      <c r="I19" s="501"/>
      <c r="J19" s="501"/>
      <c r="K19" s="501"/>
      <c r="L19" s="501"/>
      <c r="M19" s="501"/>
      <c r="N19" s="501"/>
      <c r="O19" s="501"/>
      <c r="P19" s="501"/>
      <c r="Q19" s="501"/>
      <c r="R19" s="505">
        <f t="shared" si="2"/>
        <v>0</v>
      </c>
    </row>
    <row r="20" spans="1:18" ht="12.75">
      <c r="A20" s="626" t="s">
        <v>330</v>
      </c>
      <c r="B20" s="627"/>
      <c r="C20" s="627"/>
      <c r="D20" s="627"/>
      <c r="E20" s="495"/>
      <c r="F20" s="501">
        <v>32152.22</v>
      </c>
      <c r="G20" s="501"/>
      <c r="H20" s="501"/>
      <c r="I20" s="501"/>
      <c r="J20" s="501"/>
      <c r="K20" s="501"/>
      <c r="L20" s="501"/>
      <c r="M20" s="501"/>
      <c r="N20" s="501"/>
      <c r="O20" s="501"/>
      <c r="P20" s="501"/>
      <c r="Q20" s="501"/>
      <c r="R20" s="505">
        <f t="shared" si="2"/>
        <v>32152.22</v>
      </c>
    </row>
    <row r="21" spans="1:18" ht="12.75">
      <c r="A21" s="626" t="s">
        <v>231</v>
      </c>
      <c r="B21" s="627"/>
      <c r="C21" s="627"/>
      <c r="D21" s="627"/>
      <c r="E21" s="495"/>
      <c r="F21" s="501"/>
      <c r="G21" s="501"/>
      <c r="H21" s="501"/>
      <c r="I21" s="501"/>
      <c r="J21" s="501"/>
      <c r="K21" s="501"/>
      <c r="L21" s="501"/>
      <c r="M21" s="501"/>
      <c r="N21" s="501">
        <v>191368.25</v>
      </c>
      <c r="O21" s="501">
        <v>25625.3</v>
      </c>
      <c r="P21" s="501"/>
      <c r="Q21" s="501"/>
      <c r="R21" s="505">
        <f t="shared" si="2"/>
        <v>216993.55</v>
      </c>
    </row>
    <row r="22" spans="1:18" ht="24.75" customHeight="1">
      <c r="A22" s="635" t="s">
        <v>331</v>
      </c>
      <c r="B22" s="637"/>
      <c r="C22" s="637"/>
      <c r="D22" s="637"/>
      <c r="E22" s="500">
        <v>3</v>
      </c>
      <c r="F22" s="510">
        <f>SUM(F24:F28)</f>
        <v>0</v>
      </c>
      <c r="G22" s="510">
        <f aca="true" t="shared" si="4" ref="G22:Q22">SUM(G24:G28)</f>
        <v>0</v>
      </c>
      <c r="H22" s="510">
        <f t="shared" si="4"/>
        <v>0</v>
      </c>
      <c r="I22" s="510">
        <f t="shared" si="4"/>
        <v>10954.47</v>
      </c>
      <c r="J22" s="510">
        <f t="shared" si="4"/>
        <v>0</v>
      </c>
      <c r="K22" s="510">
        <f t="shared" si="4"/>
        <v>0</v>
      </c>
      <c r="L22" s="510">
        <f t="shared" si="4"/>
        <v>0</v>
      </c>
      <c r="M22" s="510">
        <f t="shared" si="4"/>
        <v>0</v>
      </c>
      <c r="N22" s="510">
        <f t="shared" si="4"/>
        <v>105518.88</v>
      </c>
      <c r="O22" s="510">
        <f t="shared" si="4"/>
        <v>5999.24</v>
      </c>
      <c r="P22" s="510">
        <f t="shared" si="4"/>
        <v>0</v>
      </c>
      <c r="Q22" s="510">
        <f t="shared" si="4"/>
        <v>0</v>
      </c>
      <c r="R22" s="511">
        <f t="shared" si="2"/>
        <v>122472.59000000001</v>
      </c>
    </row>
    <row r="23" spans="1:18" ht="12.75">
      <c r="A23" s="633"/>
      <c r="B23" s="634"/>
      <c r="C23" s="634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505">
        <f t="shared" si="2"/>
        <v>0</v>
      </c>
    </row>
    <row r="24" spans="1:18" ht="12.75">
      <c r="A24" s="626" t="s">
        <v>187</v>
      </c>
      <c r="B24" s="627"/>
      <c r="C24" s="627"/>
      <c r="D24" s="627"/>
      <c r="E24" s="495"/>
      <c r="F24" s="501"/>
      <c r="G24" s="501"/>
      <c r="H24" s="501"/>
      <c r="I24" s="501"/>
      <c r="J24" s="501"/>
      <c r="K24" s="501"/>
      <c r="L24" s="501"/>
      <c r="M24" s="501"/>
      <c r="N24" s="501"/>
      <c r="O24" s="501"/>
      <c r="P24" s="501"/>
      <c r="Q24" s="501"/>
      <c r="R24" s="505">
        <f t="shared" si="2"/>
        <v>0</v>
      </c>
    </row>
    <row r="25" spans="1:18" ht="12.75">
      <c r="A25" s="626" t="s">
        <v>328</v>
      </c>
      <c r="B25" s="627"/>
      <c r="C25" s="627"/>
      <c r="D25" s="627"/>
      <c r="E25" s="495"/>
      <c r="F25" s="501"/>
      <c r="G25" s="501"/>
      <c r="H25" s="501"/>
      <c r="I25" s="501">
        <v>10954.47</v>
      </c>
      <c r="J25" s="501"/>
      <c r="K25" s="501"/>
      <c r="L25" s="501"/>
      <c r="M25" s="501"/>
      <c r="N25" s="501"/>
      <c r="O25" s="501">
        <v>5999.24</v>
      </c>
      <c r="P25" s="501"/>
      <c r="Q25" s="501"/>
      <c r="R25" s="505">
        <f t="shared" si="2"/>
        <v>16953.71</v>
      </c>
    </row>
    <row r="26" spans="1:18" ht="12.75">
      <c r="A26" s="626" t="s">
        <v>329</v>
      </c>
      <c r="B26" s="627"/>
      <c r="C26" s="627"/>
      <c r="D26" s="627"/>
      <c r="E26" s="495"/>
      <c r="F26" s="501"/>
      <c r="G26" s="501"/>
      <c r="H26" s="501"/>
      <c r="I26" s="501"/>
      <c r="J26" s="501"/>
      <c r="K26" s="501"/>
      <c r="L26" s="501"/>
      <c r="M26" s="501"/>
      <c r="N26" s="501"/>
      <c r="O26" s="501"/>
      <c r="P26" s="501"/>
      <c r="Q26" s="501"/>
      <c r="R26" s="505">
        <f t="shared" si="2"/>
        <v>0</v>
      </c>
    </row>
    <row r="27" spans="1:18" ht="12.75">
      <c r="A27" s="626" t="s">
        <v>330</v>
      </c>
      <c r="B27" s="627"/>
      <c r="C27" s="627"/>
      <c r="D27" s="627"/>
      <c r="E27" s="495"/>
      <c r="F27" s="501"/>
      <c r="G27" s="501"/>
      <c r="H27" s="501"/>
      <c r="I27" s="501"/>
      <c r="J27" s="501"/>
      <c r="K27" s="501"/>
      <c r="L27" s="501"/>
      <c r="M27" s="501"/>
      <c r="N27" s="501"/>
      <c r="O27" s="501"/>
      <c r="P27" s="501"/>
      <c r="Q27" s="501"/>
      <c r="R27" s="505">
        <f t="shared" si="2"/>
        <v>0</v>
      </c>
    </row>
    <row r="28" spans="1:18" ht="12.75">
      <c r="A28" s="626" t="s">
        <v>231</v>
      </c>
      <c r="B28" s="627"/>
      <c r="C28" s="627"/>
      <c r="D28" s="627"/>
      <c r="E28" s="495"/>
      <c r="F28" s="501"/>
      <c r="G28" s="501"/>
      <c r="H28" s="501"/>
      <c r="I28" s="501"/>
      <c r="J28" s="501"/>
      <c r="K28" s="501"/>
      <c r="L28" s="501"/>
      <c r="M28" s="501"/>
      <c r="N28" s="501">
        <v>105518.88</v>
      </c>
      <c r="O28" s="501"/>
      <c r="P28" s="501"/>
      <c r="Q28" s="501"/>
      <c r="R28" s="505">
        <f t="shared" si="2"/>
        <v>105518.88</v>
      </c>
    </row>
    <row r="29" spans="1:18" ht="26.25" customHeight="1">
      <c r="A29" s="635" t="s">
        <v>333</v>
      </c>
      <c r="B29" s="636"/>
      <c r="C29" s="636"/>
      <c r="D29" s="636"/>
      <c r="E29" s="500">
        <v>4</v>
      </c>
      <c r="F29" s="510">
        <f>SUM(F31:F35)</f>
        <v>20100</v>
      </c>
      <c r="G29" s="510">
        <f aca="true" t="shared" si="5" ref="G29:Q29">SUM(G31:G35)</f>
        <v>0</v>
      </c>
      <c r="H29" s="510">
        <f t="shared" si="5"/>
        <v>0</v>
      </c>
      <c r="I29" s="510">
        <f t="shared" si="5"/>
        <v>0</v>
      </c>
      <c r="J29" s="510">
        <f t="shared" si="5"/>
        <v>0</v>
      </c>
      <c r="K29" s="510">
        <f t="shared" si="5"/>
        <v>0</v>
      </c>
      <c r="L29" s="510">
        <f t="shared" si="5"/>
        <v>0</v>
      </c>
      <c r="M29" s="510">
        <f t="shared" si="5"/>
        <v>0</v>
      </c>
      <c r="N29" s="510">
        <f t="shared" si="5"/>
        <v>35000</v>
      </c>
      <c r="O29" s="510">
        <f t="shared" si="5"/>
        <v>0</v>
      </c>
      <c r="P29" s="510">
        <f t="shared" si="5"/>
        <v>0</v>
      </c>
      <c r="Q29" s="510">
        <f t="shared" si="5"/>
        <v>0</v>
      </c>
      <c r="R29" s="511">
        <f t="shared" si="2"/>
        <v>55100</v>
      </c>
    </row>
    <row r="30" spans="1:18" ht="12.75">
      <c r="A30" s="633"/>
      <c r="B30" s="634"/>
      <c r="C30" s="634"/>
      <c r="D30" s="472"/>
      <c r="E30" s="472"/>
      <c r="F30" s="472"/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72"/>
      <c r="R30" s="505">
        <f t="shared" si="2"/>
        <v>0</v>
      </c>
    </row>
    <row r="31" spans="1:18" ht="12.75">
      <c r="A31" s="626" t="s">
        <v>187</v>
      </c>
      <c r="B31" s="627"/>
      <c r="C31" s="627"/>
      <c r="D31" s="627"/>
      <c r="E31" s="495"/>
      <c r="F31" s="501"/>
      <c r="G31" s="501"/>
      <c r="H31" s="501"/>
      <c r="I31" s="501"/>
      <c r="J31" s="501"/>
      <c r="K31" s="501"/>
      <c r="L31" s="501"/>
      <c r="M31" s="501"/>
      <c r="N31" s="501"/>
      <c r="O31" s="501"/>
      <c r="P31" s="501"/>
      <c r="Q31" s="502"/>
      <c r="R31" s="505">
        <f t="shared" si="2"/>
        <v>0</v>
      </c>
    </row>
    <row r="32" spans="1:18" ht="12.75">
      <c r="A32" s="626" t="s">
        <v>328</v>
      </c>
      <c r="B32" s="627"/>
      <c r="C32" s="627"/>
      <c r="D32" s="627"/>
      <c r="E32" s="495"/>
      <c r="F32" s="501">
        <v>20100</v>
      </c>
      <c r="G32" s="501"/>
      <c r="H32" s="501"/>
      <c r="I32" s="501"/>
      <c r="J32" s="501"/>
      <c r="K32" s="501"/>
      <c r="L32" s="501"/>
      <c r="M32" s="501"/>
      <c r="N32" s="501"/>
      <c r="O32" s="501"/>
      <c r="P32" s="501"/>
      <c r="Q32" s="502"/>
      <c r="R32" s="505">
        <f t="shared" si="2"/>
        <v>20100</v>
      </c>
    </row>
    <row r="33" spans="1:18" ht="12.75">
      <c r="A33" s="626" t="s">
        <v>329</v>
      </c>
      <c r="B33" s="627"/>
      <c r="C33" s="627"/>
      <c r="D33" s="627"/>
      <c r="E33" s="495"/>
      <c r="F33" s="501"/>
      <c r="G33" s="501"/>
      <c r="H33" s="501"/>
      <c r="I33" s="501"/>
      <c r="J33" s="501"/>
      <c r="K33" s="501"/>
      <c r="L33" s="501"/>
      <c r="M33" s="501"/>
      <c r="N33" s="501"/>
      <c r="O33" s="501"/>
      <c r="P33" s="501"/>
      <c r="Q33" s="502"/>
      <c r="R33" s="505">
        <f t="shared" si="2"/>
        <v>0</v>
      </c>
    </row>
    <row r="34" spans="1:18" ht="12.75">
      <c r="A34" s="626" t="s">
        <v>330</v>
      </c>
      <c r="B34" s="627"/>
      <c r="C34" s="627"/>
      <c r="D34" s="627"/>
      <c r="E34" s="495"/>
      <c r="F34" s="501"/>
      <c r="G34" s="501"/>
      <c r="H34" s="501"/>
      <c r="I34" s="501"/>
      <c r="J34" s="501"/>
      <c r="K34" s="501"/>
      <c r="L34" s="501"/>
      <c r="M34" s="501"/>
      <c r="N34" s="501"/>
      <c r="O34" s="501"/>
      <c r="P34" s="501"/>
      <c r="Q34" s="502"/>
      <c r="R34" s="505">
        <f t="shared" si="2"/>
        <v>0</v>
      </c>
    </row>
    <row r="35" spans="1:18" ht="13.5" thickBot="1">
      <c r="A35" s="628" t="s">
        <v>231</v>
      </c>
      <c r="B35" s="629"/>
      <c r="C35" s="629"/>
      <c r="D35" s="629"/>
      <c r="E35" s="506"/>
      <c r="F35" s="507"/>
      <c r="G35" s="507"/>
      <c r="H35" s="507"/>
      <c r="I35" s="507"/>
      <c r="J35" s="507"/>
      <c r="K35" s="507"/>
      <c r="L35" s="507"/>
      <c r="M35" s="507"/>
      <c r="N35" s="507">
        <v>35000</v>
      </c>
      <c r="O35" s="507"/>
      <c r="P35" s="507"/>
      <c r="Q35" s="508"/>
      <c r="R35" s="509">
        <f t="shared" si="2"/>
        <v>35000</v>
      </c>
    </row>
  </sheetData>
  <mergeCells count="34">
    <mergeCell ref="A4:D5"/>
    <mergeCell ref="E4:E5"/>
    <mergeCell ref="R4:R5"/>
    <mergeCell ref="A6:D6"/>
    <mergeCell ref="A7:D7"/>
    <mergeCell ref="A9:D9"/>
    <mergeCell ref="A10:D10"/>
    <mergeCell ref="A11:D11"/>
    <mergeCell ref="A12:D12"/>
    <mergeCell ref="A13:D13"/>
    <mergeCell ref="A14:D14"/>
    <mergeCell ref="A15:D15"/>
    <mergeCell ref="A17:D17"/>
    <mergeCell ref="A18:D18"/>
    <mergeCell ref="A19:D19"/>
    <mergeCell ref="A20:D20"/>
    <mergeCell ref="A21:D21"/>
    <mergeCell ref="A22:D22"/>
    <mergeCell ref="A24:D24"/>
    <mergeCell ref="A33:D33"/>
    <mergeCell ref="A25:D25"/>
    <mergeCell ref="A26:D26"/>
    <mergeCell ref="A27:D27"/>
    <mergeCell ref="A28:D28"/>
    <mergeCell ref="A34:D34"/>
    <mergeCell ref="A35:D35"/>
    <mergeCell ref="A2:K2"/>
    <mergeCell ref="A16:C16"/>
    <mergeCell ref="A23:C23"/>
    <mergeCell ref="A30:C30"/>
    <mergeCell ref="A8:C8"/>
    <mergeCell ref="A29:D29"/>
    <mergeCell ref="A31:D31"/>
    <mergeCell ref="A32:D32"/>
  </mergeCells>
  <printOptions/>
  <pageMargins left="0.5511811023622047" right="0.5511811023622047" top="0.7874015748031497" bottom="0.984251968503937" header="0.5118110236220472" footer="0.5118110236220472"/>
  <pageSetup horizontalDpi="600" verticalDpi="600" orientation="landscape" paperSize="9" scale="90" r:id="rId1"/>
  <headerFooter alignWithMargins="0">
    <oddHeader>&amp;Cpage 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</sheetPr>
  <dimension ref="A3:J38"/>
  <sheetViews>
    <sheetView workbookViewId="0" topLeftCell="A3">
      <selection activeCell="L19" sqref="L19"/>
    </sheetView>
  </sheetViews>
  <sheetFormatPr defaultColWidth="9.140625" defaultRowHeight="12.75"/>
  <cols>
    <col min="4" max="4" width="2.8515625" style="0" customWidth="1"/>
    <col min="5" max="5" width="5.8515625" style="0" customWidth="1"/>
    <col min="6" max="7" width="13.28125" style="0" customWidth="1"/>
    <col min="8" max="8" width="13.8515625" style="0" customWidth="1"/>
    <col min="9" max="9" width="8.8515625" style="0" customWidth="1"/>
    <col min="12" max="12" width="12.421875" style="0" customWidth="1"/>
  </cols>
  <sheetData>
    <row r="3" spans="1:10" ht="15.75">
      <c r="A3" s="15" t="s">
        <v>299</v>
      </c>
      <c r="B3" s="15"/>
      <c r="C3" s="15"/>
      <c r="D3" s="295"/>
      <c r="E3" s="295"/>
      <c r="F3" s="440"/>
      <c r="G3" s="295"/>
      <c r="H3" s="295"/>
      <c r="I3" s="295"/>
      <c r="J3" s="295"/>
    </row>
    <row r="4" spans="1:10" ht="15.75">
      <c r="A4" s="15" t="s">
        <v>379</v>
      </c>
      <c r="B4" s="15"/>
      <c r="C4" s="15"/>
      <c r="D4" s="295"/>
      <c r="E4" s="295"/>
      <c r="F4" s="323"/>
      <c r="G4" s="295"/>
      <c r="H4" s="295"/>
      <c r="I4" s="295"/>
      <c r="J4" s="295"/>
    </row>
    <row r="5" spans="1:10" ht="15.75">
      <c r="A5" s="15" t="s">
        <v>284</v>
      </c>
      <c r="B5" s="15"/>
      <c r="C5" s="15"/>
      <c r="D5" s="295"/>
      <c r="E5" s="295"/>
      <c r="F5" s="323"/>
      <c r="G5" s="295"/>
      <c r="H5" s="295"/>
      <c r="I5" s="295"/>
      <c r="J5" s="295"/>
    </row>
    <row r="6" spans="1:10" ht="16.5" thickBot="1">
      <c r="A6" s="15" t="s">
        <v>316</v>
      </c>
      <c r="B6" s="15"/>
      <c r="C6" s="15"/>
      <c r="D6" s="295"/>
      <c r="E6" s="295"/>
      <c r="F6" s="295"/>
      <c r="G6" s="295"/>
      <c r="H6" s="295"/>
      <c r="I6" s="295"/>
      <c r="J6" s="295"/>
    </row>
    <row r="7" spans="1:10" ht="15.75">
      <c r="A7" s="616" t="s">
        <v>317</v>
      </c>
      <c r="B7" s="603"/>
      <c r="C7" s="603"/>
      <c r="D7" s="603"/>
      <c r="E7" s="606" t="s">
        <v>318</v>
      </c>
      <c r="F7" s="461" t="s">
        <v>301</v>
      </c>
      <c r="G7" s="461" t="s">
        <v>319</v>
      </c>
      <c r="H7" s="603" t="s">
        <v>320</v>
      </c>
      <c r="I7" s="461" t="s">
        <v>321</v>
      </c>
      <c r="J7" s="462" t="s">
        <v>321</v>
      </c>
    </row>
    <row r="8" spans="1:10" ht="15.75">
      <c r="A8" s="604"/>
      <c r="B8" s="605"/>
      <c r="C8" s="605"/>
      <c r="D8" s="605"/>
      <c r="E8" s="617"/>
      <c r="F8" s="442" t="s">
        <v>525</v>
      </c>
      <c r="G8" s="442" t="s">
        <v>322</v>
      </c>
      <c r="H8" s="605"/>
      <c r="I8" s="442" t="s">
        <v>306</v>
      </c>
      <c r="J8" s="463" t="s">
        <v>306</v>
      </c>
    </row>
    <row r="9" spans="1:10" ht="15.75">
      <c r="A9" s="607" t="s">
        <v>307</v>
      </c>
      <c r="B9" s="608"/>
      <c r="C9" s="608"/>
      <c r="D9" s="608"/>
      <c r="E9" s="442"/>
      <c r="F9" s="442" t="s">
        <v>308</v>
      </c>
      <c r="G9" s="442" t="s">
        <v>309</v>
      </c>
      <c r="H9" s="442" t="s">
        <v>310</v>
      </c>
      <c r="I9" s="442" t="s">
        <v>323</v>
      </c>
      <c r="J9" s="463" t="s">
        <v>324</v>
      </c>
    </row>
    <row r="10" spans="1:10" ht="15.75">
      <c r="A10" s="621"/>
      <c r="B10" s="617"/>
      <c r="C10" s="617"/>
      <c r="D10" s="617"/>
      <c r="E10" s="441"/>
      <c r="F10" s="441"/>
      <c r="G10" s="441"/>
      <c r="H10" s="441"/>
      <c r="I10" s="441"/>
      <c r="J10" s="464"/>
    </row>
    <row r="11" spans="1:10" ht="15.75">
      <c r="A11" s="621" t="s">
        <v>325</v>
      </c>
      <c r="B11" s="617"/>
      <c r="C11" s="617"/>
      <c r="D11" s="617"/>
      <c r="E11" s="443" t="s">
        <v>326</v>
      </c>
      <c r="F11" s="444">
        <f>SUM(F13+F20+F27+F33)</f>
        <v>4280965</v>
      </c>
      <c r="G11" s="444">
        <f>SUM(G13+G20+G27+G33)</f>
        <v>4721492.37</v>
      </c>
      <c r="H11" s="444">
        <f>SUM(H13+H20+H27+H33)</f>
        <v>4564213.069999999</v>
      </c>
      <c r="I11" s="445">
        <f>(H11-F11)/F11</f>
        <v>0.06616453766849283</v>
      </c>
      <c r="J11" s="465">
        <f>(H11-G11)/G11</f>
        <v>-0.03331135320674059</v>
      </c>
    </row>
    <row r="12" spans="1:10" ht="15.75">
      <c r="A12" s="621"/>
      <c r="B12" s="617"/>
      <c r="C12" s="617"/>
      <c r="D12" s="617"/>
      <c r="E12" s="441"/>
      <c r="F12" s="441"/>
      <c r="G12" s="441"/>
      <c r="H12" s="441"/>
      <c r="I12" s="446"/>
      <c r="J12" s="466"/>
    </row>
    <row r="13" spans="1:10" ht="15.75">
      <c r="A13" s="618" t="s">
        <v>327</v>
      </c>
      <c r="B13" s="610"/>
      <c r="C13" s="610"/>
      <c r="D13" s="610"/>
      <c r="E13" s="447">
        <v>1</v>
      </c>
      <c r="F13" s="448">
        <f>SUM(F14:F19)</f>
        <v>3924074</v>
      </c>
      <c r="G13" s="448">
        <f>SUM(G14:G19)</f>
        <v>4107696</v>
      </c>
      <c r="H13" s="448">
        <f>SUM(H14:H19)</f>
        <v>4067246.42</v>
      </c>
      <c r="I13" s="449">
        <f>H13/F13</f>
        <v>1.036485657507988</v>
      </c>
      <c r="J13" s="467">
        <f>H13/G13</f>
        <v>0.9901527328215135</v>
      </c>
    </row>
    <row r="14" spans="1:10" ht="15.75">
      <c r="A14" s="621" t="s">
        <v>187</v>
      </c>
      <c r="B14" s="617"/>
      <c r="C14" s="617"/>
      <c r="D14" s="617"/>
      <c r="E14" s="450"/>
      <c r="F14" s="451">
        <v>2325122</v>
      </c>
      <c r="G14" s="451">
        <v>2471322</v>
      </c>
      <c r="H14" s="452">
        <v>2444254.64</v>
      </c>
      <c r="I14" s="453">
        <f>H14/F14</f>
        <v>1.0512371565879124</v>
      </c>
      <c r="J14" s="468">
        <f>H14/G14</f>
        <v>0.989047416726756</v>
      </c>
    </row>
    <row r="15" spans="1:10" ht="15.75">
      <c r="A15" s="621" t="s">
        <v>328</v>
      </c>
      <c r="B15" s="617"/>
      <c r="C15" s="617"/>
      <c r="D15" s="617"/>
      <c r="E15" s="450"/>
      <c r="F15" s="451">
        <v>256382</v>
      </c>
      <c r="G15" s="451">
        <v>266599</v>
      </c>
      <c r="H15" s="452">
        <v>266573.42</v>
      </c>
      <c r="I15" s="453">
        <f>H15/F15</f>
        <v>1.0397509185512244</v>
      </c>
      <c r="J15" s="468">
        <f>H15/G15</f>
        <v>0.9999040506528531</v>
      </c>
    </row>
    <row r="16" spans="1:10" ht="15.75">
      <c r="A16" s="621" t="s">
        <v>329</v>
      </c>
      <c r="B16" s="617"/>
      <c r="C16" s="617"/>
      <c r="D16" s="617"/>
      <c r="E16" s="450"/>
      <c r="F16" s="451">
        <v>94500</v>
      </c>
      <c r="G16" s="451">
        <v>95370</v>
      </c>
      <c r="H16" s="452">
        <v>95369.37</v>
      </c>
      <c r="I16" s="453">
        <f>H16/F16</f>
        <v>1.0091996825396825</v>
      </c>
      <c r="J16" s="468">
        <f>H16/G16</f>
        <v>0.9999933941491035</v>
      </c>
    </row>
    <row r="17" spans="1:10" ht="15.75">
      <c r="A17" s="621" t="s">
        <v>330</v>
      </c>
      <c r="B17" s="617"/>
      <c r="C17" s="617"/>
      <c r="D17" s="617"/>
      <c r="E17" s="450"/>
      <c r="F17" s="451"/>
      <c r="G17" s="451"/>
      <c r="H17" s="452"/>
      <c r="I17" s="453"/>
      <c r="J17" s="468"/>
    </row>
    <row r="18" spans="1:10" ht="15.75">
      <c r="A18" s="621" t="s">
        <v>231</v>
      </c>
      <c r="B18" s="617"/>
      <c r="C18" s="617"/>
      <c r="D18" s="617"/>
      <c r="E18" s="450"/>
      <c r="F18" s="451">
        <v>1248070</v>
      </c>
      <c r="G18" s="451">
        <v>1274405</v>
      </c>
      <c r="H18" s="452">
        <v>1261048.99</v>
      </c>
      <c r="I18" s="453">
        <f>H18/F18</f>
        <v>1.0103992484395907</v>
      </c>
      <c r="J18" s="468">
        <f>H18/G18</f>
        <v>0.9895198072826142</v>
      </c>
    </row>
    <row r="19" spans="1:10" ht="15.75">
      <c r="A19" s="621"/>
      <c r="B19" s="617"/>
      <c r="C19" s="617"/>
      <c r="D19" s="617"/>
      <c r="E19" s="442"/>
      <c r="F19" s="452"/>
      <c r="G19" s="452"/>
      <c r="H19" s="452"/>
      <c r="I19" s="453"/>
      <c r="J19" s="468"/>
    </row>
    <row r="20" spans="1:10" ht="15.75">
      <c r="A20" s="618" t="s">
        <v>331</v>
      </c>
      <c r="B20" s="610"/>
      <c r="C20" s="610"/>
      <c r="D20" s="610"/>
      <c r="E20" s="454">
        <v>2</v>
      </c>
      <c r="F20" s="455">
        <f>SUM(F21:F25)</f>
        <v>356891</v>
      </c>
      <c r="G20" s="455">
        <f>SUM(G21:G26)</f>
        <v>396538.24</v>
      </c>
      <c r="H20" s="455">
        <f>SUM(H21:H25)</f>
        <v>313143.77</v>
      </c>
      <c r="I20" s="449">
        <f>H20/F20</f>
        <v>0.8774213135102875</v>
      </c>
      <c r="J20" s="467">
        <f aca="true" t="shared" si="0" ref="J20:J38">H20/G20</f>
        <v>0.7896937505951508</v>
      </c>
    </row>
    <row r="21" spans="1:10" ht="15.75">
      <c r="A21" s="621" t="s">
        <v>187</v>
      </c>
      <c r="B21" s="617"/>
      <c r="C21" s="617"/>
      <c r="D21" s="617"/>
      <c r="E21" s="442"/>
      <c r="F21" s="452"/>
      <c r="G21" s="451"/>
      <c r="H21" s="452"/>
      <c r="I21" s="453"/>
      <c r="J21" s="468"/>
    </row>
    <row r="22" spans="1:10" ht="15.75">
      <c r="A22" s="621" t="s">
        <v>328</v>
      </c>
      <c r="B22" s="617"/>
      <c r="C22" s="617"/>
      <c r="D22" s="617"/>
      <c r="E22" s="442"/>
      <c r="F22" s="452">
        <v>64000</v>
      </c>
      <c r="G22" s="451">
        <v>64000</v>
      </c>
      <c r="H22" s="452">
        <v>63998</v>
      </c>
      <c r="I22" s="453">
        <f>H22/F22</f>
        <v>0.99996875</v>
      </c>
      <c r="J22" s="468">
        <f t="shared" si="0"/>
        <v>0.99996875</v>
      </c>
    </row>
    <row r="23" spans="1:10" ht="15.75">
      <c r="A23" s="621" t="s">
        <v>329</v>
      </c>
      <c r="B23" s="617"/>
      <c r="C23" s="617"/>
      <c r="D23" s="617"/>
      <c r="E23" s="442"/>
      <c r="F23" s="452"/>
      <c r="G23" s="452"/>
      <c r="H23" s="452"/>
      <c r="I23" s="453"/>
      <c r="J23" s="468"/>
    </row>
    <row r="24" spans="1:10" ht="15.75">
      <c r="A24" s="621" t="s">
        <v>330</v>
      </c>
      <c r="B24" s="617"/>
      <c r="C24" s="617"/>
      <c r="D24" s="617"/>
      <c r="E24" s="442"/>
      <c r="F24" s="452">
        <v>35000</v>
      </c>
      <c r="G24" s="452">
        <v>35000</v>
      </c>
      <c r="H24" s="452">
        <v>32152.22</v>
      </c>
      <c r="I24" s="453">
        <f>H24/F24</f>
        <v>0.9186348571428572</v>
      </c>
      <c r="J24" s="468">
        <f t="shared" si="0"/>
        <v>0.9186348571428572</v>
      </c>
    </row>
    <row r="25" spans="1:10" ht="15.75">
      <c r="A25" s="621" t="s">
        <v>231</v>
      </c>
      <c r="B25" s="617"/>
      <c r="C25" s="617"/>
      <c r="D25" s="617"/>
      <c r="E25" s="442"/>
      <c r="F25" s="452">
        <v>257891</v>
      </c>
      <c r="G25" s="452">
        <v>257891</v>
      </c>
      <c r="H25" s="452">
        <v>216993.55</v>
      </c>
      <c r="I25" s="453">
        <f>H25/F25</f>
        <v>0.8414157531670357</v>
      </c>
      <c r="J25" s="468">
        <f t="shared" si="0"/>
        <v>0.8414157531670357</v>
      </c>
    </row>
    <row r="26" spans="1:10" ht="15.75">
      <c r="A26" s="613" t="s">
        <v>57</v>
      </c>
      <c r="B26" s="614"/>
      <c r="C26" s="614"/>
      <c r="D26" s="615"/>
      <c r="E26" s="442"/>
      <c r="F26" s="452"/>
      <c r="G26" s="452">
        <v>39647.24</v>
      </c>
      <c r="H26" s="452"/>
      <c r="I26" s="453"/>
      <c r="J26" s="468"/>
    </row>
    <row r="27" spans="1:10" ht="15.75">
      <c r="A27" s="618" t="s">
        <v>332</v>
      </c>
      <c r="B27" s="610"/>
      <c r="C27" s="610"/>
      <c r="D27" s="610"/>
      <c r="E27" s="454">
        <v>3</v>
      </c>
      <c r="F27" s="455">
        <f>SUM(F28:F32)</f>
        <v>0</v>
      </c>
      <c r="G27" s="455">
        <f>SUM(G28:G32)</f>
        <v>162158.13</v>
      </c>
      <c r="H27" s="455">
        <f>SUM(H28:H32)</f>
        <v>128722.88</v>
      </c>
      <c r="I27" s="449"/>
      <c r="J27" s="467">
        <f t="shared" si="0"/>
        <v>0.7938108314396571</v>
      </c>
    </row>
    <row r="28" spans="1:10" ht="15.75">
      <c r="A28" s="621" t="s">
        <v>187</v>
      </c>
      <c r="B28" s="617"/>
      <c r="C28" s="617"/>
      <c r="D28" s="617"/>
      <c r="E28" s="442"/>
      <c r="F28" s="452"/>
      <c r="G28" s="452">
        <v>6251</v>
      </c>
      <c r="H28" s="452">
        <v>6250.29</v>
      </c>
      <c r="I28" s="453"/>
      <c r="J28" s="468">
        <f t="shared" si="0"/>
        <v>0.9998864181730923</v>
      </c>
    </row>
    <row r="29" spans="1:10" ht="15.75">
      <c r="A29" s="621" t="s">
        <v>328</v>
      </c>
      <c r="B29" s="617"/>
      <c r="C29" s="617"/>
      <c r="D29" s="617"/>
      <c r="E29" s="442"/>
      <c r="F29" s="452"/>
      <c r="G29" s="452">
        <v>16954.47</v>
      </c>
      <c r="H29" s="126">
        <v>16953.71</v>
      </c>
      <c r="I29" s="453"/>
      <c r="J29" s="468">
        <f t="shared" si="0"/>
        <v>0.999955174063241</v>
      </c>
    </row>
    <row r="30" spans="1:10" ht="15.75">
      <c r="A30" s="621" t="s">
        <v>329</v>
      </c>
      <c r="B30" s="617"/>
      <c r="C30" s="617"/>
      <c r="D30" s="617"/>
      <c r="E30" s="442"/>
      <c r="F30" s="452"/>
      <c r="G30" s="452"/>
      <c r="H30" s="452"/>
      <c r="I30" s="453"/>
      <c r="J30" s="468"/>
    </row>
    <row r="31" spans="1:10" ht="15.75">
      <c r="A31" s="621" t="s">
        <v>330</v>
      </c>
      <c r="B31" s="617"/>
      <c r="C31" s="617"/>
      <c r="D31" s="617"/>
      <c r="E31" s="442"/>
      <c r="F31" s="452"/>
      <c r="G31" s="452"/>
      <c r="H31" s="452"/>
      <c r="I31" s="453"/>
      <c r="J31" s="468"/>
    </row>
    <row r="32" spans="1:10" ht="15.75">
      <c r="A32" s="621" t="s">
        <v>231</v>
      </c>
      <c r="B32" s="617"/>
      <c r="C32" s="617"/>
      <c r="D32" s="617"/>
      <c r="E32" s="442"/>
      <c r="F32" s="452"/>
      <c r="G32" s="452">
        <v>138952.66</v>
      </c>
      <c r="H32" s="452">
        <v>105518.88</v>
      </c>
      <c r="I32" s="453"/>
      <c r="J32" s="468">
        <f t="shared" si="0"/>
        <v>0.7593872618199609</v>
      </c>
    </row>
    <row r="33" spans="1:10" ht="15.75">
      <c r="A33" s="618" t="s">
        <v>333</v>
      </c>
      <c r="B33" s="610"/>
      <c r="C33" s="610"/>
      <c r="D33" s="610"/>
      <c r="E33" s="456">
        <v>4</v>
      </c>
      <c r="F33" s="457">
        <f>SUM(F34:F38)</f>
        <v>0</v>
      </c>
      <c r="G33" s="457">
        <f>SUM(G34:G38)</f>
        <v>55100</v>
      </c>
      <c r="H33" s="457">
        <f>SUM(H34:H38)</f>
        <v>55100</v>
      </c>
      <c r="I33" s="458">
        <f>SUM(I34:I38)</f>
        <v>0</v>
      </c>
      <c r="J33" s="467">
        <f t="shared" si="0"/>
        <v>1</v>
      </c>
    </row>
    <row r="34" spans="1:10" ht="15.75">
      <c r="A34" s="621" t="s">
        <v>187</v>
      </c>
      <c r="B34" s="617"/>
      <c r="C34" s="617"/>
      <c r="D34" s="617"/>
      <c r="E34" s="406"/>
      <c r="F34" s="126"/>
      <c r="G34" s="126"/>
      <c r="H34" s="126"/>
      <c r="I34" s="459"/>
      <c r="J34" s="468"/>
    </row>
    <row r="35" spans="1:10" ht="15.75">
      <c r="A35" s="621" t="s">
        <v>328</v>
      </c>
      <c r="B35" s="617"/>
      <c r="C35" s="617"/>
      <c r="D35" s="617"/>
      <c r="E35" s="406"/>
      <c r="F35" s="126"/>
      <c r="G35" s="126">
        <v>20100</v>
      </c>
      <c r="H35" s="126">
        <v>20100</v>
      </c>
      <c r="I35" s="459"/>
      <c r="J35" s="468">
        <f t="shared" si="0"/>
        <v>1</v>
      </c>
    </row>
    <row r="36" spans="1:10" ht="15.75">
      <c r="A36" s="621" t="s">
        <v>329</v>
      </c>
      <c r="B36" s="617"/>
      <c r="C36" s="617"/>
      <c r="D36" s="617"/>
      <c r="E36" s="406"/>
      <c r="F36" s="126"/>
      <c r="G36" s="460"/>
      <c r="H36" s="126"/>
      <c r="I36" s="459"/>
      <c r="J36" s="468"/>
    </row>
    <row r="37" spans="1:10" ht="15.75">
      <c r="A37" s="621" t="s">
        <v>330</v>
      </c>
      <c r="B37" s="617"/>
      <c r="C37" s="617"/>
      <c r="D37" s="617"/>
      <c r="E37" s="406"/>
      <c r="F37" s="126"/>
      <c r="G37" s="126"/>
      <c r="H37" s="126"/>
      <c r="I37" s="459"/>
      <c r="J37" s="468"/>
    </row>
    <row r="38" spans="1:10" ht="16.5" thickBot="1">
      <c r="A38" s="611" t="s">
        <v>231</v>
      </c>
      <c r="B38" s="612"/>
      <c r="C38" s="612"/>
      <c r="D38" s="612"/>
      <c r="E38" s="469"/>
      <c r="F38" s="179"/>
      <c r="G38" s="179">
        <v>35000</v>
      </c>
      <c r="H38" s="179">
        <v>35000</v>
      </c>
      <c r="I38" s="470"/>
      <c r="J38" s="471">
        <f t="shared" si="0"/>
        <v>1</v>
      </c>
    </row>
  </sheetData>
  <mergeCells count="33">
    <mergeCell ref="A7:D8"/>
    <mergeCell ref="E7:E8"/>
    <mergeCell ref="H7:H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26:D26"/>
    <mergeCell ref="A18:D18"/>
    <mergeCell ref="A19:D19"/>
    <mergeCell ref="A20:D20"/>
    <mergeCell ref="A21:D21"/>
    <mergeCell ref="A22:D22"/>
    <mergeCell ref="A23:D23"/>
    <mergeCell ref="A24:D24"/>
    <mergeCell ref="A25:D25"/>
    <mergeCell ref="A38:D38"/>
    <mergeCell ref="A34:D34"/>
    <mergeCell ref="A35:D35"/>
    <mergeCell ref="A36:D36"/>
    <mergeCell ref="A37:D37"/>
    <mergeCell ref="A31:D31"/>
    <mergeCell ref="A32:D32"/>
    <mergeCell ref="A33:D33"/>
    <mergeCell ref="A27:D27"/>
    <mergeCell ref="A28:D28"/>
    <mergeCell ref="A29:D29"/>
    <mergeCell ref="A30:D3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&amp;Cpage 21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B1:M77"/>
  <sheetViews>
    <sheetView workbookViewId="0" topLeftCell="B7">
      <selection activeCell="B1" sqref="B1:J28"/>
    </sheetView>
  </sheetViews>
  <sheetFormatPr defaultColWidth="9.140625" defaultRowHeight="12.75"/>
  <cols>
    <col min="1" max="1" width="4.140625" style="0" customWidth="1"/>
    <col min="4" max="4" width="10.8515625" style="0" customWidth="1"/>
    <col min="5" max="7" width="13.28125" style="0" bestFit="1" customWidth="1"/>
    <col min="8" max="8" width="15.8515625" style="0" bestFit="1" customWidth="1"/>
    <col min="9" max="9" width="11.140625" style="0" customWidth="1"/>
    <col min="10" max="10" width="9.28125" style="0" bestFit="1" customWidth="1"/>
    <col min="13" max="13" width="14.140625" style="0" customWidth="1"/>
    <col min="14" max="14" width="10.8515625" style="0" customWidth="1"/>
  </cols>
  <sheetData>
    <row r="1" spans="2:11" ht="15.75">
      <c r="B1" s="14" t="s">
        <v>341</v>
      </c>
      <c r="C1" s="14"/>
      <c r="D1" s="14"/>
      <c r="E1" s="14"/>
      <c r="F1" s="14"/>
      <c r="G1" s="13"/>
      <c r="H1" s="13"/>
      <c r="I1" s="13"/>
      <c r="J1" s="13"/>
      <c r="K1" s="8"/>
    </row>
    <row r="2" spans="2:11" ht="16.5" thickBot="1">
      <c r="B2" s="14" t="s">
        <v>342</v>
      </c>
      <c r="C2" s="14"/>
      <c r="D2" s="14"/>
      <c r="E2" s="14"/>
      <c r="F2" s="14"/>
      <c r="G2" s="13"/>
      <c r="H2" s="13"/>
      <c r="I2" s="13"/>
      <c r="J2" s="13"/>
      <c r="K2" s="8"/>
    </row>
    <row r="3" spans="2:11" ht="31.5">
      <c r="B3" s="599" t="s">
        <v>300</v>
      </c>
      <c r="C3" s="600"/>
      <c r="D3" s="600"/>
      <c r="E3" s="474" t="s">
        <v>301</v>
      </c>
      <c r="F3" s="474" t="s">
        <v>302</v>
      </c>
      <c r="G3" s="474" t="s">
        <v>303</v>
      </c>
      <c r="H3" s="474" t="s">
        <v>304</v>
      </c>
      <c r="I3" s="474" t="s">
        <v>304</v>
      </c>
      <c r="J3" s="475" t="s">
        <v>304</v>
      </c>
      <c r="K3" s="8"/>
    </row>
    <row r="4" spans="2:11" ht="31.5" customHeight="1">
      <c r="B4" s="601"/>
      <c r="C4" s="602"/>
      <c r="D4" s="602"/>
      <c r="E4" s="476" t="s">
        <v>710</v>
      </c>
      <c r="F4" s="476" t="s">
        <v>710</v>
      </c>
      <c r="G4" s="476" t="s">
        <v>305</v>
      </c>
      <c r="H4" s="476" t="s">
        <v>306</v>
      </c>
      <c r="I4" s="476" t="s">
        <v>306</v>
      </c>
      <c r="J4" s="477" t="s">
        <v>306</v>
      </c>
      <c r="K4" s="8"/>
    </row>
    <row r="5" spans="2:11" ht="15.75">
      <c r="B5" s="593" t="s">
        <v>307</v>
      </c>
      <c r="C5" s="594"/>
      <c r="D5" s="594"/>
      <c r="E5" s="478" t="s">
        <v>308</v>
      </c>
      <c r="F5" s="478" t="s">
        <v>309</v>
      </c>
      <c r="G5" s="478" t="s">
        <v>310</v>
      </c>
      <c r="H5" s="478" t="s">
        <v>311</v>
      </c>
      <c r="I5" s="478" t="s">
        <v>312</v>
      </c>
      <c r="J5" s="479" t="s">
        <v>313</v>
      </c>
      <c r="K5" s="8"/>
    </row>
    <row r="6" spans="2:11" ht="15.75">
      <c r="B6" s="609"/>
      <c r="C6" s="592"/>
      <c r="D6" s="592"/>
      <c r="E6" s="480"/>
      <c r="F6" s="480"/>
      <c r="G6" s="480"/>
      <c r="H6" s="480"/>
      <c r="I6" s="480"/>
      <c r="J6" s="481"/>
      <c r="K6" s="8"/>
    </row>
    <row r="7" spans="2:11" ht="15.75">
      <c r="B7" s="595" t="s">
        <v>314</v>
      </c>
      <c r="C7" s="596"/>
      <c r="D7" s="596"/>
      <c r="E7" s="480"/>
      <c r="F7" s="480"/>
      <c r="G7" s="480"/>
      <c r="H7" s="480"/>
      <c r="I7" s="480"/>
      <c r="J7" s="481"/>
      <c r="K7" s="8"/>
    </row>
    <row r="8" spans="2:11" ht="15.75">
      <c r="B8" s="598"/>
      <c r="C8" s="598"/>
      <c r="D8" s="598"/>
      <c r="E8" s="482">
        <f>SUM(E9:E13)</f>
        <v>4280965</v>
      </c>
      <c r="F8" s="482">
        <f>SUM(F9:F13)</f>
        <v>4461977</v>
      </c>
      <c r="G8" s="482">
        <f>SUM(G9:G14)</f>
        <v>4721492.37</v>
      </c>
      <c r="H8" s="483">
        <f aca="true" t="shared" si="0" ref="H8:H13">(F8-E8)/F8</f>
        <v>0.04056766765046077</v>
      </c>
      <c r="I8" s="483">
        <f aca="true" t="shared" si="1" ref="I8:I13">(G8-E8)/E8</f>
        <v>0.10290375417692042</v>
      </c>
      <c r="J8" s="483">
        <f aca="true" t="shared" si="2" ref="J8:J13">(G8-F8)/F8</f>
        <v>0.05816152122702562</v>
      </c>
      <c r="K8" s="8"/>
    </row>
    <row r="9" spans="2:11" ht="15.75">
      <c r="B9" s="592" t="s">
        <v>187</v>
      </c>
      <c r="C9" s="592"/>
      <c r="D9" s="592"/>
      <c r="E9" s="451">
        <v>2325122</v>
      </c>
      <c r="F9" s="153">
        <v>2468712</v>
      </c>
      <c r="G9" s="451">
        <v>2477573</v>
      </c>
      <c r="H9" s="485">
        <f t="shared" si="0"/>
        <v>0.05816393325750432</v>
      </c>
      <c r="I9" s="485">
        <f t="shared" si="1"/>
        <v>0.06556688208188645</v>
      </c>
      <c r="J9" s="485">
        <f t="shared" si="2"/>
        <v>0.0035893210710686383</v>
      </c>
      <c r="K9" s="8"/>
    </row>
    <row r="10" spans="2:11" ht="15.75">
      <c r="B10" s="592" t="s">
        <v>188</v>
      </c>
      <c r="C10" s="592"/>
      <c r="D10" s="592"/>
      <c r="E10" s="451">
        <v>320382</v>
      </c>
      <c r="F10" s="155">
        <v>330599</v>
      </c>
      <c r="G10" s="451">
        <v>367653.47</v>
      </c>
      <c r="H10" s="485">
        <f t="shared" si="0"/>
        <v>0.030904509693011777</v>
      </c>
      <c r="I10" s="485">
        <f t="shared" si="1"/>
        <v>0.1475472092689351</v>
      </c>
      <c r="J10" s="485">
        <f t="shared" si="2"/>
        <v>0.11208282541689471</v>
      </c>
      <c r="K10" s="8"/>
    </row>
    <row r="11" spans="2:13" ht="15.75">
      <c r="B11" s="592" t="s">
        <v>189</v>
      </c>
      <c r="C11" s="592"/>
      <c r="D11" s="592"/>
      <c r="E11" s="451">
        <v>94500</v>
      </c>
      <c r="F11" s="155">
        <v>95370</v>
      </c>
      <c r="G11" s="451">
        <v>95370</v>
      </c>
      <c r="H11" s="485">
        <f t="shared" si="0"/>
        <v>0.009122365523749607</v>
      </c>
      <c r="I11" s="485">
        <f t="shared" si="1"/>
        <v>0.009206349206349206</v>
      </c>
      <c r="J11" s="485">
        <f t="shared" si="2"/>
        <v>0</v>
      </c>
      <c r="K11" s="8"/>
      <c r="M11" s="12"/>
    </row>
    <row r="12" spans="2:11" ht="15.75">
      <c r="B12" s="592" t="s">
        <v>190</v>
      </c>
      <c r="C12" s="592"/>
      <c r="D12" s="592"/>
      <c r="E12" s="451">
        <v>35000</v>
      </c>
      <c r="F12" s="155">
        <v>35000</v>
      </c>
      <c r="G12" s="451">
        <v>35000</v>
      </c>
      <c r="H12" s="485">
        <f t="shared" si="0"/>
        <v>0</v>
      </c>
      <c r="I12" s="485">
        <f t="shared" si="1"/>
        <v>0</v>
      </c>
      <c r="J12" s="485">
        <f t="shared" si="2"/>
        <v>0</v>
      </c>
      <c r="K12" s="8"/>
    </row>
    <row r="13" spans="2:11" ht="15.75">
      <c r="B13" s="592" t="s">
        <v>191</v>
      </c>
      <c r="C13" s="592"/>
      <c r="D13" s="592"/>
      <c r="E13" s="451">
        <v>1505961</v>
      </c>
      <c r="F13" s="155">
        <v>1532296</v>
      </c>
      <c r="G13" s="451">
        <v>1706248.66</v>
      </c>
      <c r="H13" s="485">
        <f t="shared" si="0"/>
        <v>0.01718662712687366</v>
      </c>
      <c r="I13" s="485">
        <f t="shared" si="1"/>
        <v>0.13299657826464292</v>
      </c>
      <c r="J13" s="485">
        <f t="shared" si="2"/>
        <v>0.11352418853798478</v>
      </c>
      <c r="K13" s="8"/>
    </row>
    <row r="14" spans="2:11" ht="15.75">
      <c r="B14" s="590" t="s">
        <v>50</v>
      </c>
      <c r="C14" s="591"/>
      <c r="D14" s="584"/>
      <c r="E14" s="497"/>
      <c r="F14" s="497"/>
      <c r="G14" s="126">
        <v>39647.24</v>
      </c>
      <c r="H14" s="485"/>
      <c r="I14" s="485"/>
      <c r="J14" s="485"/>
      <c r="K14" s="8"/>
    </row>
    <row r="15" spans="2:11" ht="15.75">
      <c r="B15" s="473"/>
      <c r="C15" s="473"/>
      <c r="D15" s="473"/>
      <c r="E15" s="491"/>
      <c r="F15" s="440"/>
      <c r="G15" s="491"/>
      <c r="H15" s="492"/>
      <c r="I15" s="492"/>
      <c r="J15" s="492"/>
      <c r="K15" s="8"/>
    </row>
    <row r="16" spans="2:11" ht="15.75">
      <c r="B16" s="587" t="s">
        <v>315</v>
      </c>
      <c r="C16" s="587"/>
      <c r="D16" s="587"/>
      <c r="E16" s="588"/>
      <c r="F16" s="588"/>
      <c r="G16" s="589"/>
      <c r="H16" s="490"/>
      <c r="I16" s="490"/>
      <c r="J16" s="490"/>
      <c r="K16" s="8"/>
    </row>
    <row r="17" spans="2:11" ht="16.5" thickBot="1">
      <c r="B17" s="13"/>
      <c r="C17" s="13"/>
      <c r="D17" s="13"/>
      <c r="E17" s="13"/>
      <c r="F17" s="13"/>
      <c r="G17" s="13"/>
      <c r="H17" s="490"/>
      <c r="I17" s="490"/>
      <c r="J17" s="490"/>
      <c r="K17" s="8"/>
    </row>
    <row r="18" spans="2:11" ht="31.5">
      <c r="B18" s="599" t="s">
        <v>300</v>
      </c>
      <c r="C18" s="600"/>
      <c r="D18" s="600"/>
      <c r="E18" s="474" t="s">
        <v>301</v>
      </c>
      <c r="F18" s="474" t="s">
        <v>302</v>
      </c>
      <c r="G18" s="474" t="s">
        <v>303</v>
      </c>
      <c r="H18" s="474" t="s">
        <v>304</v>
      </c>
      <c r="I18" s="474" t="s">
        <v>304</v>
      </c>
      <c r="J18" s="475" t="s">
        <v>304</v>
      </c>
      <c r="K18" s="8"/>
    </row>
    <row r="19" spans="2:11" ht="31.5">
      <c r="B19" s="601"/>
      <c r="C19" s="602"/>
      <c r="D19" s="602"/>
      <c r="E19" s="476" t="s">
        <v>710</v>
      </c>
      <c r="F19" s="476" t="s">
        <v>710</v>
      </c>
      <c r="G19" s="476" t="s">
        <v>305</v>
      </c>
      <c r="H19" s="476" t="s">
        <v>306</v>
      </c>
      <c r="I19" s="476" t="s">
        <v>306</v>
      </c>
      <c r="J19" s="477" t="s">
        <v>306</v>
      </c>
      <c r="K19" s="8"/>
    </row>
    <row r="20" spans="2:11" ht="15.75">
      <c r="B20" s="593" t="s">
        <v>307</v>
      </c>
      <c r="C20" s="594"/>
      <c r="D20" s="594"/>
      <c r="E20" s="478" t="s">
        <v>308</v>
      </c>
      <c r="F20" s="478" t="s">
        <v>309</v>
      </c>
      <c r="G20" s="478" t="s">
        <v>310</v>
      </c>
      <c r="H20" s="478" t="s">
        <v>311</v>
      </c>
      <c r="I20" s="478" t="s">
        <v>312</v>
      </c>
      <c r="J20" s="479" t="s">
        <v>313</v>
      </c>
      <c r="K20" s="8"/>
    </row>
    <row r="21" spans="2:11" ht="15.75">
      <c r="B21" s="595" t="s">
        <v>314</v>
      </c>
      <c r="C21" s="596"/>
      <c r="D21" s="596"/>
      <c r="E21" s="480"/>
      <c r="F21" s="480"/>
      <c r="G21" s="480"/>
      <c r="H21" s="480"/>
      <c r="I21" s="480"/>
      <c r="J21" s="481"/>
      <c r="K21" s="8"/>
    </row>
    <row r="22" spans="2:11" ht="15.75">
      <c r="B22" s="597"/>
      <c r="C22" s="598"/>
      <c r="D22" s="598"/>
      <c r="E22" s="482">
        <f>SUM(E23:E27)</f>
        <v>4280965</v>
      </c>
      <c r="F22" s="482">
        <f>SUM(F23:F27)</f>
        <v>4461977</v>
      </c>
      <c r="G22" s="482">
        <f>SUM(G23:G27)</f>
        <v>4721492.37</v>
      </c>
      <c r="H22" s="483">
        <f>(F22-E22)/E22</f>
        <v>0.04228298993334447</v>
      </c>
      <c r="I22" s="483">
        <f aca="true" t="shared" si="3" ref="I22:I27">(G22-E22)/E22</f>
        <v>0.10290375417692042</v>
      </c>
      <c r="J22" s="484">
        <f aca="true" t="shared" si="4" ref="J22:J27">(G22-F22)/F22</f>
        <v>0.05816152122702562</v>
      </c>
      <c r="K22" s="8"/>
    </row>
    <row r="23" spans="2:11" ht="15.75">
      <c r="B23" s="609" t="s">
        <v>196</v>
      </c>
      <c r="C23" s="592"/>
      <c r="D23" s="592"/>
      <c r="E23" s="451">
        <v>3924074</v>
      </c>
      <c r="F23" s="451">
        <v>4105086</v>
      </c>
      <c r="G23" s="451">
        <v>4107696</v>
      </c>
      <c r="H23" s="485">
        <f>(F23-E23)/E23</f>
        <v>0.0461285898278167</v>
      </c>
      <c r="I23" s="485">
        <f t="shared" si="3"/>
        <v>0.046793714899362245</v>
      </c>
      <c r="J23" s="486">
        <f t="shared" si="4"/>
        <v>0.0006357966678408199</v>
      </c>
      <c r="K23" s="8"/>
    </row>
    <row r="24" spans="2:11" ht="15.75">
      <c r="B24" s="609" t="s">
        <v>58</v>
      </c>
      <c r="C24" s="592"/>
      <c r="D24" s="592"/>
      <c r="E24" s="451">
        <v>356891</v>
      </c>
      <c r="F24" s="451">
        <v>356891</v>
      </c>
      <c r="G24" s="451">
        <v>396538.24</v>
      </c>
      <c r="H24" s="485">
        <f>(F24-E24)/E24</f>
        <v>0</v>
      </c>
      <c r="I24" s="485">
        <f t="shared" si="3"/>
        <v>0.11109061310035835</v>
      </c>
      <c r="J24" s="486">
        <f t="shared" si="4"/>
        <v>0.11109061310035835</v>
      </c>
      <c r="K24" s="8"/>
    </row>
    <row r="25" spans="2:11" ht="15.75">
      <c r="B25" s="609" t="s">
        <v>59</v>
      </c>
      <c r="C25" s="592"/>
      <c r="D25" s="592"/>
      <c r="E25" s="451"/>
      <c r="F25" s="451"/>
      <c r="G25" s="451">
        <v>162158.13</v>
      </c>
      <c r="H25" s="485"/>
      <c r="I25" s="485" t="e">
        <f t="shared" si="3"/>
        <v>#DIV/0!</v>
      </c>
      <c r="J25" s="486" t="e">
        <f t="shared" si="4"/>
        <v>#DIV/0!</v>
      </c>
      <c r="K25" s="8"/>
    </row>
    <row r="26" spans="2:11" ht="15.75">
      <c r="B26" s="609" t="s">
        <v>197</v>
      </c>
      <c r="C26" s="592"/>
      <c r="D26" s="592"/>
      <c r="E26" s="451"/>
      <c r="F26" s="451"/>
      <c r="G26" s="451">
        <v>0</v>
      </c>
      <c r="H26" s="485"/>
      <c r="I26" s="485" t="e">
        <f t="shared" si="3"/>
        <v>#DIV/0!</v>
      </c>
      <c r="J26" s="486" t="e">
        <f t="shared" si="4"/>
        <v>#DIV/0!</v>
      </c>
      <c r="K26" s="8"/>
    </row>
    <row r="27" spans="2:11" ht="16.5" thickBot="1">
      <c r="B27" s="585" t="s">
        <v>198</v>
      </c>
      <c r="C27" s="586"/>
      <c r="D27" s="586"/>
      <c r="E27" s="487"/>
      <c r="F27" s="487"/>
      <c r="G27" s="487">
        <v>55100</v>
      </c>
      <c r="H27" s="488"/>
      <c r="I27" s="488" t="e">
        <f t="shared" si="3"/>
        <v>#DIV/0!</v>
      </c>
      <c r="J27" s="489" t="e">
        <f t="shared" si="4"/>
        <v>#DIV/0!</v>
      </c>
      <c r="K27" s="8"/>
    </row>
    <row r="28" spans="2:11" ht="15.75">
      <c r="B28" s="473"/>
      <c r="C28" s="473"/>
      <c r="D28" s="473"/>
      <c r="E28" s="491"/>
      <c r="F28" s="491"/>
      <c r="G28" s="491"/>
      <c r="H28" s="492"/>
      <c r="I28" s="492"/>
      <c r="J28" s="492"/>
      <c r="K28" s="8"/>
    </row>
    <row r="29" spans="2:11" ht="15.75">
      <c r="B29" s="473"/>
      <c r="C29" s="473"/>
      <c r="D29" s="473"/>
      <c r="E29" s="491"/>
      <c r="F29" s="491"/>
      <c r="G29" s="491"/>
      <c r="H29" s="492"/>
      <c r="I29" s="492"/>
      <c r="J29" s="492"/>
      <c r="K29" s="8"/>
    </row>
    <row r="30" spans="2:11" ht="15.75">
      <c r="B30" s="473"/>
      <c r="C30" s="473"/>
      <c r="D30" s="473"/>
      <c r="E30" s="491"/>
      <c r="F30" s="491"/>
      <c r="G30" s="491"/>
      <c r="H30" s="492"/>
      <c r="I30" s="492"/>
      <c r="J30" s="492"/>
      <c r="K30" s="8"/>
    </row>
    <row r="31" spans="2:11" ht="15.75">
      <c r="B31" s="473"/>
      <c r="C31" s="473"/>
      <c r="D31" s="473"/>
      <c r="E31" s="491"/>
      <c r="F31" s="491"/>
      <c r="G31" s="491"/>
      <c r="H31" s="440"/>
      <c r="I31" s="492"/>
      <c r="J31" s="492"/>
      <c r="K31" s="8"/>
    </row>
    <row r="32" spans="2:11" ht="15.75">
      <c r="B32" s="473"/>
      <c r="C32" s="473"/>
      <c r="D32" s="473"/>
      <c r="E32" s="491"/>
      <c r="F32" s="491"/>
      <c r="G32" s="491"/>
      <c r="H32" s="440"/>
      <c r="I32" s="492"/>
      <c r="J32" s="492"/>
      <c r="K32" s="8"/>
    </row>
    <row r="33" spans="2:11" ht="15.75">
      <c r="B33" s="473"/>
      <c r="C33" s="473"/>
      <c r="D33" s="473"/>
      <c r="E33" s="491"/>
      <c r="F33" s="491"/>
      <c r="G33" s="491"/>
      <c r="H33" s="440"/>
      <c r="I33" s="492"/>
      <c r="J33" s="492"/>
      <c r="K33" s="8"/>
    </row>
    <row r="34" spans="2:11" ht="15.75">
      <c r="B34" s="473"/>
      <c r="C34" s="473"/>
      <c r="D34" s="473"/>
      <c r="E34" s="491"/>
      <c r="F34" s="491"/>
      <c r="G34" s="491"/>
      <c r="H34" s="440"/>
      <c r="I34" s="492"/>
      <c r="J34" s="492"/>
      <c r="K34" s="8"/>
    </row>
    <row r="35" spans="2:11" ht="12.75">
      <c r="B35" s="8"/>
      <c r="C35" s="8"/>
      <c r="D35" s="8"/>
      <c r="E35" s="8"/>
      <c r="F35" s="8"/>
      <c r="G35" s="8"/>
      <c r="H35" s="8"/>
      <c r="I35" s="8"/>
      <c r="J35" s="8"/>
      <c r="K35" s="8"/>
    </row>
    <row r="36" spans="2:11" ht="12.75">
      <c r="B36" s="54"/>
      <c r="C36" s="54"/>
      <c r="D36" s="54"/>
      <c r="E36" s="17"/>
      <c r="F36" s="17"/>
      <c r="G36" s="60"/>
      <c r="H36" s="17"/>
      <c r="I36" s="17"/>
      <c r="J36" s="17"/>
      <c r="K36" s="17"/>
    </row>
    <row r="37" spans="2:11" ht="12.75">
      <c r="B37" s="54"/>
      <c r="C37" s="54"/>
      <c r="D37" s="54"/>
      <c r="E37" s="17"/>
      <c r="F37" s="17"/>
      <c r="G37" s="49"/>
      <c r="H37" s="17"/>
      <c r="I37" s="17"/>
      <c r="J37" s="17"/>
      <c r="K37" s="17"/>
    </row>
    <row r="38" spans="2:11" ht="12.75">
      <c r="B38" s="54"/>
      <c r="C38" s="54"/>
      <c r="D38" s="54"/>
      <c r="E38" s="17"/>
      <c r="F38" s="17"/>
      <c r="G38" s="49"/>
      <c r="H38" s="17"/>
      <c r="I38" s="17"/>
      <c r="J38" s="17"/>
      <c r="K38" s="17"/>
    </row>
    <row r="39" spans="2:11" ht="12.75">
      <c r="B39" s="54"/>
      <c r="C39" s="54"/>
      <c r="D39" s="54"/>
      <c r="E39" s="17"/>
      <c r="F39" s="17"/>
      <c r="G39" s="17"/>
      <c r="H39" s="17"/>
      <c r="I39" s="17"/>
      <c r="J39" s="17"/>
      <c r="K39" s="17"/>
    </row>
    <row r="40" spans="2:11" ht="12.75">
      <c r="B40" s="71"/>
      <c r="C40" s="71"/>
      <c r="D40" s="71"/>
      <c r="E40" s="71"/>
      <c r="F40" s="70"/>
      <c r="G40" s="73"/>
      <c r="H40" s="73"/>
      <c r="I40" s="577"/>
      <c r="J40" s="73"/>
      <c r="K40" s="73"/>
    </row>
    <row r="41" spans="2:11" ht="12.75">
      <c r="B41" s="71"/>
      <c r="C41" s="71"/>
      <c r="D41" s="71"/>
      <c r="E41" s="71"/>
      <c r="F41" s="70"/>
      <c r="G41" s="74"/>
      <c r="H41" s="74"/>
      <c r="I41" s="578"/>
      <c r="J41" s="74"/>
      <c r="K41" s="74"/>
    </row>
    <row r="42" spans="2:11" ht="12.75">
      <c r="B42" s="75"/>
      <c r="C42" s="75"/>
      <c r="D42" s="75"/>
      <c r="E42" s="75"/>
      <c r="F42" s="75"/>
      <c r="G42" s="75"/>
      <c r="H42" s="75"/>
      <c r="I42" s="75"/>
      <c r="J42" s="75"/>
      <c r="K42" s="75"/>
    </row>
    <row r="43" spans="2:11" ht="12.75">
      <c r="B43" s="70"/>
      <c r="C43" s="70"/>
      <c r="D43" s="70"/>
      <c r="E43" s="70"/>
      <c r="F43" s="76"/>
      <c r="G43" s="76"/>
      <c r="H43" s="76"/>
      <c r="I43" s="76"/>
      <c r="J43" s="76"/>
      <c r="K43" s="76"/>
    </row>
    <row r="44" spans="2:13" ht="12.75">
      <c r="B44" s="70"/>
      <c r="C44" s="70"/>
      <c r="D44" s="70"/>
      <c r="E44" s="70"/>
      <c r="F44" s="76"/>
      <c r="G44" s="77"/>
      <c r="H44" s="77"/>
      <c r="I44" s="77"/>
      <c r="J44" s="72"/>
      <c r="K44" s="72"/>
      <c r="M44" s="12"/>
    </row>
    <row r="45" spans="2:13" ht="12.75">
      <c r="B45" s="70"/>
      <c r="C45" s="70"/>
      <c r="D45" s="70"/>
      <c r="E45" s="70"/>
      <c r="F45" s="76"/>
      <c r="G45" s="76"/>
      <c r="H45" s="76"/>
      <c r="I45" s="76"/>
      <c r="J45" s="72"/>
      <c r="K45" s="72"/>
      <c r="M45" s="12"/>
    </row>
    <row r="46" spans="2:13" ht="12.75">
      <c r="B46" s="83"/>
      <c r="C46" s="83"/>
      <c r="D46" s="83"/>
      <c r="E46" s="83"/>
      <c r="F46" s="78"/>
      <c r="G46" s="60"/>
      <c r="H46" s="60"/>
      <c r="I46" s="60"/>
      <c r="J46" s="72"/>
      <c r="K46" s="72"/>
      <c r="M46" s="12"/>
    </row>
    <row r="47" spans="2:13" ht="12.75">
      <c r="B47" s="70"/>
      <c r="C47" s="70"/>
      <c r="D47" s="70"/>
      <c r="E47" s="70"/>
      <c r="F47" s="79"/>
      <c r="G47" s="60"/>
      <c r="H47" s="60"/>
      <c r="I47" s="77"/>
      <c r="J47" s="72"/>
      <c r="K47" s="72"/>
      <c r="M47" s="12"/>
    </row>
    <row r="48" spans="2:13" ht="12.75">
      <c r="B48" s="70"/>
      <c r="C48" s="70"/>
      <c r="D48" s="70"/>
      <c r="E48" s="70"/>
      <c r="F48" s="79"/>
      <c r="G48" s="60"/>
      <c r="H48" s="60"/>
      <c r="I48" s="77"/>
      <c r="J48" s="72"/>
      <c r="K48" s="72"/>
      <c r="M48" s="12"/>
    </row>
    <row r="49" spans="2:11" ht="12.75">
      <c r="B49" s="70"/>
      <c r="C49" s="70"/>
      <c r="D49" s="70"/>
      <c r="E49" s="70"/>
      <c r="F49" s="79"/>
      <c r="G49" s="60"/>
      <c r="H49" s="60"/>
      <c r="I49" s="77"/>
      <c r="J49" s="72"/>
      <c r="K49" s="72"/>
    </row>
    <row r="50" spans="2:11" ht="12.75">
      <c r="B50" s="70"/>
      <c r="C50" s="70"/>
      <c r="D50" s="70"/>
      <c r="E50" s="70"/>
      <c r="F50" s="79"/>
      <c r="G50" s="60"/>
      <c r="H50" s="60"/>
      <c r="I50" s="77"/>
      <c r="J50" s="72"/>
      <c r="K50" s="72"/>
    </row>
    <row r="51" spans="2:11" ht="12.75">
      <c r="B51" s="70"/>
      <c r="C51" s="70"/>
      <c r="D51" s="70"/>
      <c r="E51" s="70"/>
      <c r="F51" s="79"/>
      <c r="G51" s="60"/>
      <c r="H51" s="60"/>
      <c r="I51" s="77"/>
      <c r="J51" s="72"/>
      <c r="K51" s="72"/>
    </row>
    <row r="52" spans="2:11" ht="12.75">
      <c r="B52" s="70"/>
      <c r="C52" s="70"/>
      <c r="D52" s="70"/>
      <c r="E52" s="70"/>
      <c r="F52" s="75"/>
      <c r="G52" s="77"/>
      <c r="H52" s="77"/>
      <c r="I52" s="77"/>
      <c r="J52" s="72"/>
      <c r="K52" s="72"/>
    </row>
    <row r="53" spans="2:11" ht="12.75">
      <c r="B53" s="83"/>
      <c r="C53" s="83"/>
      <c r="D53" s="83"/>
      <c r="E53" s="83"/>
      <c r="F53" s="75"/>
      <c r="G53" s="77"/>
      <c r="H53" s="77"/>
      <c r="I53" s="77"/>
      <c r="J53" s="72"/>
      <c r="K53" s="72"/>
    </row>
    <row r="54" spans="2:11" ht="12.75">
      <c r="B54" s="70"/>
      <c r="C54" s="70"/>
      <c r="D54" s="70"/>
      <c r="E54" s="70"/>
      <c r="F54" s="75"/>
      <c r="G54" s="77"/>
      <c r="H54" s="60"/>
      <c r="I54" s="77"/>
      <c r="J54" s="72"/>
      <c r="K54" s="72"/>
    </row>
    <row r="55" spans="2:11" ht="12.75">
      <c r="B55" s="70"/>
      <c r="C55" s="70"/>
      <c r="D55" s="70"/>
      <c r="E55" s="70"/>
      <c r="F55" s="75"/>
      <c r="G55" s="77"/>
      <c r="H55" s="60"/>
      <c r="I55" s="77"/>
      <c r="J55" s="72"/>
      <c r="K55" s="72"/>
    </row>
    <row r="56" spans="2:11" ht="12.75">
      <c r="B56" s="70"/>
      <c r="C56" s="70"/>
      <c r="D56" s="70"/>
      <c r="E56" s="70"/>
      <c r="F56" s="75"/>
      <c r="G56" s="77"/>
      <c r="H56" s="77"/>
      <c r="I56" s="77"/>
      <c r="J56" s="72"/>
      <c r="K56" s="72"/>
    </row>
    <row r="57" spans="2:11" ht="12.75">
      <c r="B57" s="70"/>
      <c r="C57" s="70"/>
      <c r="D57" s="70"/>
      <c r="E57" s="70"/>
      <c r="F57" s="75"/>
      <c r="G57" s="77"/>
      <c r="H57" s="77"/>
      <c r="I57" s="77"/>
      <c r="J57" s="72"/>
      <c r="K57" s="72"/>
    </row>
    <row r="58" spans="2:11" ht="12.75">
      <c r="B58" s="70"/>
      <c r="C58" s="70"/>
      <c r="D58" s="70"/>
      <c r="E58" s="70"/>
      <c r="F58" s="75"/>
      <c r="G58" s="77"/>
      <c r="H58" s="77"/>
      <c r="I58" s="77"/>
      <c r="J58" s="72"/>
      <c r="K58" s="72"/>
    </row>
    <row r="59" spans="2:11" ht="12.75">
      <c r="B59" s="83"/>
      <c r="C59" s="83"/>
      <c r="D59" s="83"/>
      <c r="E59" s="83"/>
      <c r="F59" s="75"/>
      <c r="G59" s="77"/>
      <c r="H59" s="77"/>
      <c r="I59" s="77"/>
      <c r="J59" s="72"/>
      <c r="K59" s="72"/>
    </row>
    <row r="60" spans="2:11" ht="12.75">
      <c r="B60" s="70"/>
      <c r="C60" s="70"/>
      <c r="D60" s="70"/>
      <c r="E60" s="70"/>
      <c r="F60" s="75"/>
      <c r="G60" s="77"/>
      <c r="H60" s="77"/>
      <c r="I60" s="77"/>
      <c r="J60" s="72"/>
      <c r="K60" s="72"/>
    </row>
    <row r="61" spans="2:11" ht="12.75">
      <c r="B61" s="70"/>
      <c r="C61" s="70"/>
      <c r="D61" s="70"/>
      <c r="E61" s="70"/>
      <c r="F61" s="75"/>
      <c r="G61" s="77"/>
      <c r="H61" s="77"/>
      <c r="I61" s="49"/>
      <c r="J61" s="72"/>
      <c r="K61" s="72"/>
    </row>
    <row r="62" spans="2:11" ht="12.75">
      <c r="B62" s="70"/>
      <c r="C62" s="70"/>
      <c r="D62" s="70"/>
      <c r="E62" s="70"/>
      <c r="F62" s="75"/>
      <c r="G62" s="77"/>
      <c r="H62" s="77"/>
      <c r="I62" s="77"/>
      <c r="J62" s="72"/>
      <c r="K62" s="72"/>
    </row>
    <row r="63" spans="2:11" ht="12.75">
      <c r="B63" s="70"/>
      <c r="C63" s="70"/>
      <c r="D63" s="70"/>
      <c r="E63" s="70"/>
      <c r="F63" s="75"/>
      <c r="G63" s="77"/>
      <c r="H63" s="77"/>
      <c r="I63" s="77"/>
      <c r="J63" s="72"/>
      <c r="K63" s="72"/>
    </row>
    <row r="64" spans="2:11" ht="12.75">
      <c r="B64" s="70"/>
      <c r="C64" s="70"/>
      <c r="D64" s="70"/>
      <c r="E64" s="70"/>
      <c r="F64" s="75"/>
      <c r="G64" s="77"/>
      <c r="H64" s="77"/>
      <c r="I64" s="77"/>
      <c r="J64" s="72"/>
      <c r="K64" s="72"/>
    </row>
    <row r="65" spans="2:11" ht="12.75">
      <c r="B65" s="70"/>
      <c r="C65" s="70"/>
      <c r="D65" s="70"/>
      <c r="E65" s="70"/>
      <c r="F65" s="75"/>
      <c r="G65" s="77"/>
      <c r="H65" s="77"/>
      <c r="I65" s="77"/>
      <c r="J65" s="72"/>
      <c r="K65" s="72"/>
    </row>
    <row r="66" spans="2:11" ht="12.75">
      <c r="B66" s="83"/>
      <c r="C66" s="83"/>
      <c r="D66" s="83"/>
      <c r="E66" s="83"/>
      <c r="F66" s="80"/>
      <c r="G66" s="49"/>
      <c r="H66" s="49"/>
      <c r="I66" s="49"/>
      <c r="J66" s="81"/>
      <c r="K66" s="72"/>
    </row>
    <row r="67" spans="2:11" ht="12.75">
      <c r="B67" s="70"/>
      <c r="C67" s="70"/>
      <c r="D67" s="70"/>
      <c r="E67" s="70"/>
      <c r="F67" s="80"/>
      <c r="G67" s="49"/>
      <c r="H67" s="49"/>
      <c r="I67" s="49"/>
      <c r="J67" s="81"/>
      <c r="K67" s="72"/>
    </row>
    <row r="68" spans="2:11" ht="12.75">
      <c r="B68" s="70"/>
      <c r="C68" s="70"/>
      <c r="D68" s="70"/>
      <c r="E68" s="70"/>
      <c r="F68" s="80"/>
      <c r="G68" s="49"/>
      <c r="H68" s="49"/>
      <c r="I68" s="49"/>
      <c r="J68" s="81"/>
      <c r="K68" s="72"/>
    </row>
    <row r="69" spans="2:11" ht="12.75">
      <c r="B69" s="70"/>
      <c r="C69" s="70"/>
      <c r="D69" s="70"/>
      <c r="E69" s="70"/>
      <c r="F69" s="80"/>
      <c r="G69" s="49"/>
      <c r="H69" s="82"/>
      <c r="I69" s="49"/>
      <c r="J69" s="81"/>
      <c r="K69" s="72"/>
    </row>
    <row r="70" spans="2:11" ht="12.75">
      <c r="B70" s="70"/>
      <c r="C70" s="70"/>
      <c r="D70" s="70"/>
      <c r="E70" s="70"/>
      <c r="F70" s="80"/>
      <c r="G70" s="49"/>
      <c r="H70" s="49"/>
      <c r="I70" s="49"/>
      <c r="J70" s="81"/>
      <c r="K70" s="72"/>
    </row>
    <row r="71" spans="2:11" ht="12.75">
      <c r="B71" s="70"/>
      <c r="C71" s="70"/>
      <c r="D71" s="70"/>
      <c r="E71" s="70"/>
      <c r="F71" s="80"/>
      <c r="G71" s="49"/>
      <c r="H71" s="49"/>
      <c r="I71" s="49"/>
      <c r="J71" s="81"/>
      <c r="K71" s="72"/>
    </row>
    <row r="72" spans="2:11" ht="12.75">
      <c r="B72" s="17"/>
      <c r="C72" s="17"/>
      <c r="D72" s="17"/>
      <c r="E72" s="17"/>
      <c r="F72" s="17"/>
      <c r="G72" s="17"/>
      <c r="H72" s="17"/>
      <c r="I72" s="17"/>
      <c r="J72" s="17"/>
      <c r="K72" s="17"/>
    </row>
    <row r="74" ht="12.75">
      <c r="H74" s="11"/>
    </row>
    <row r="75" ht="12.75">
      <c r="H75" s="6"/>
    </row>
    <row r="76" ht="12.75">
      <c r="H76" s="58"/>
    </row>
    <row r="77" ht="12.75">
      <c r="H77" s="6"/>
    </row>
  </sheetData>
  <mergeCells count="22">
    <mergeCell ref="B27:D27"/>
    <mergeCell ref="I40:I41"/>
    <mergeCell ref="B3:D4"/>
    <mergeCell ref="B5:D5"/>
    <mergeCell ref="B6:D6"/>
    <mergeCell ref="B7:D7"/>
    <mergeCell ref="B8:D8"/>
    <mergeCell ref="B9:D9"/>
    <mergeCell ref="B10:D10"/>
    <mergeCell ref="B11:D11"/>
    <mergeCell ref="B12:D12"/>
    <mergeCell ref="B23:D23"/>
    <mergeCell ref="B24:D24"/>
    <mergeCell ref="B25:D25"/>
    <mergeCell ref="B26:D26"/>
    <mergeCell ref="B13:D13"/>
    <mergeCell ref="B20:D20"/>
    <mergeCell ref="B21:D21"/>
    <mergeCell ref="B22:D22"/>
    <mergeCell ref="B18:D19"/>
    <mergeCell ref="B16:G16"/>
    <mergeCell ref="B14:D14"/>
  </mergeCells>
  <printOptions/>
  <pageMargins left="0.75" right="0.75" top="0.75" bottom="1" header="0.5" footer="0.5"/>
  <pageSetup horizontalDpi="300" verticalDpi="300" orientation="landscape" r:id="rId1"/>
  <headerFooter alignWithMargins="0">
    <oddHeader>&amp;Cpage 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L29"/>
  <sheetViews>
    <sheetView workbookViewId="0" topLeftCell="A1">
      <selection activeCell="K12" sqref="K12"/>
    </sheetView>
  </sheetViews>
  <sheetFormatPr defaultColWidth="9.140625" defaultRowHeight="12.75"/>
  <cols>
    <col min="1" max="1" width="28.140625" style="0" customWidth="1"/>
    <col min="2" max="2" width="8.140625" style="0" customWidth="1"/>
    <col min="3" max="3" width="11.00390625" style="0" customWidth="1"/>
    <col min="4" max="4" width="11.57421875" style="0" customWidth="1"/>
    <col min="5" max="9" width="10.7109375" style="0" customWidth="1"/>
    <col min="10" max="10" width="12.57421875" style="0" customWidth="1"/>
    <col min="11" max="12" width="10.7109375" style="0" customWidth="1"/>
    <col min="15" max="15" width="11.28125" style="0" customWidth="1"/>
  </cols>
  <sheetData>
    <row r="1" spans="1:12" ht="17.25" thickBot="1">
      <c r="A1" s="61"/>
      <c r="B1" s="581" t="s">
        <v>343</v>
      </c>
      <c r="C1" s="582"/>
      <c r="D1" s="582"/>
      <c r="E1" s="582"/>
      <c r="F1" s="582"/>
      <c r="G1" s="582"/>
      <c r="H1" s="582"/>
      <c r="I1" s="582"/>
      <c r="J1" s="582"/>
      <c r="K1" s="548"/>
      <c r="L1" s="549"/>
    </row>
    <row r="2" spans="1:12" ht="58.5" thickBot="1">
      <c r="A2" s="557" t="s">
        <v>584</v>
      </c>
      <c r="B2" s="558" t="s">
        <v>100</v>
      </c>
      <c r="C2" s="558" t="s">
        <v>345</v>
      </c>
      <c r="D2" s="558" t="s">
        <v>585</v>
      </c>
      <c r="E2" s="558" t="s">
        <v>586</v>
      </c>
      <c r="F2" s="558" t="s">
        <v>104</v>
      </c>
      <c r="G2" s="558" t="s">
        <v>587</v>
      </c>
      <c r="H2" s="558" t="s">
        <v>165</v>
      </c>
      <c r="I2" s="558" t="s">
        <v>588</v>
      </c>
      <c r="J2" s="559" t="s">
        <v>589</v>
      </c>
      <c r="K2" s="550"/>
      <c r="L2" s="583"/>
    </row>
    <row r="3" spans="1:12" ht="14.25" thickBot="1" thickTop="1">
      <c r="A3" s="524" t="s">
        <v>307</v>
      </c>
      <c r="B3" s="525"/>
      <c r="C3" s="525" t="s">
        <v>590</v>
      </c>
      <c r="D3" s="525" t="s">
        <v>309</v>
      </c>
      <c r="E3" s="525" t="s">
        <v>310</v>
      </c>
      <c r="F3" s="525" t="s">
        <v>591</v>
      </c>
      <c r="G3" s="525" t="s">
        <v>613</v>
      </c>
      <c r="H3" s="525" t="s">
        <v>614</v>
      </c>
      <c r="I3" s="525" t="s">
        <v>615</v>
      </c>
      <c r="J3" s="525" t="s">
        <v>592</v>
      </c>
      <c r="K3" s="523"/>
      <c r="L3" s="569"/>
    </row>
    <row r="4" spans="1:12" ht="15" thickBot="1">
      <c r="A4" s="526" t="s">
        <v>589</v>
      </c>
      <c r="B4" s="560"/>
      <c r="C4" s="419"/>
      <c r="D4" s="419"/>
      <c r="E4" s="419"/>
      <c r="F4" s="419"/>
      <c r="G4" s="419"/>
      <c r="H4" s="419"/>
      <c r="I4" s="419"/>
      <c r="J4" s="527"/>
      <c r="K4" s="551"/>
      <c r="L4" s="551"/>
    </row>
    <row r="5" spans="1:12" ht="13.5" thickBot="1">
      <c r="A5" s="528"/>
      <c r="B5" s="529"/>
      <c r="C5" s="530"/>
      <c r="D5" s="530"/>
      <c r="E5" s="530"/>
      <c r="F5" s="530"/>
      <c r="G5" s="530"/>
      <c r="H5" s="530"/>
      <c r="I5" s="530"/>
      <c r="J5" s="531"/>
      <c r="K5" s="551"/>
      <c r="L5" s="551"/>
    </row>
    <row r="6" spans="1:12" ht="16.5" thickBot="1">
      <c r="A6" s="532" t="s">
        <v>593</v>
      </c>
      <c r="B6" s="533">
        <v>40110</v>
      </c>
      <c r="C6" s="59"/>
      <c r="D6" s="59">
        <v>109708.39</v>
      </c>
      <c r="E6" s="59"/>
      <c r="F6" s="59"/>
      <c r="G6" s="59"/>
      <c r="H6" s="59"/>
      <c r="I6" s="59"/>
      <c r="J6" s="561">
        <f aca="true" t="shared" si="0" ref="J6:J26">SUM(C6:I6)</f>
        <v>109708.39</v>
      </c>
      <c r="K6" s="552"/>
      <c r="L6" s="552"/>
    </row>
    <row r="7" spans="1:12" ht="16.5" thickBot="1">
      <c r="A7" s="534" t="s">
        <v>594</v>
      </c>
      <c r="B7" s="535">
        <v>50001</v>
      </c>
      <c r="C7" s="536"/>
      <c r="D7" s="536">
        <v>33040.5</v>
      </c>
      <c r="E7" s="536"/>
      <c r="F7" s="536"/>
      <c r="G7" s="536"/>
      <c r="H7" s="536"/>
      <c r="I7" s="537"/>
      <c r="J7" s="562">
        <f t="shared" si="0"/>
        <v>33040.5</v>
      </c>
      <c r="K7" s="547"/>
      <c r="L7" s="547"/>
    </row>
    <row r="8" spans="1:12" ht="16.5" thickBot="1">
      <c r="A8" s="532" t="s">
        <v>237</v>
      </c>
      <c r="B8" s="535">
        <v>50009</v>
      </c>
      <c r="C8" s="538"/>
      <c r="D8" s="538"/>
      <c r="E8" s="538"/>
      <c r="F8" s="538">
        <v>95</v>
      </c>
      <c r="G8" s="538"/>
      <c r="H8" s="538"/>
      <c r="I8" s="539"/>
      <c r="J8" s="562">
        <f t="shared" si="0"/>
        <v>95</v>
      </c>
      <c r="K8" s="547"/>
      <c r="L8" s="547"/>
    </row>
    <row r="9" spans="1:12" ht="16.5" thickBot="1">
      <c r="A9" s="534" t="s">
        <v>595</v>
      </c>
      <c r="B9" s="535">
        <v>50012</v>
      </c>
      <c r="C9" s="538"/>
      <c r="D9" s="538">
        <v>1080</v>
      </c>
      <c r="E9" s="538"/>
      <c r="F9" s="538"/>
      <c r="G9" s="538"/>
      <c r="H9" s="538"/>
      <c r="I9" s="539"/>
      <c r="J9" s="562">
        <f t="shared" si="0"/>
        <v>1080</v>
      </c>
      <c r="K9" s="547"/>
      <c r="L9" s="547"/>
    </row>
    <row r="10" spans="1:12" ht="16.5" thickBot="1">
      <c r="A10" s="524" t="s">
        <v>596</v>
      </c>
      <c r="B10" s="535">
        <v>50013</v>
      </c>
      <c r="C10" s="538">
        <v>15359</v>
      </c>
      <c r="D10" s="538"/>
      <c r="E10" s="538"/>
      <c r="F10" s="538"/>
      <c r="G10" s="538"/>
      <c r="H10" s="538"/>
      <c r="I10" s="539"/>
      <c r="J10" s="562">
        <f t="shared" si="0"/>
        <v>15359</v>
      </c>
      <c r="K10" s="547"/>
      <c r="L10" s="547"/>
    </row>
    <row r="11" spans="1:12" ht="16.5" thickBot="1">
      <c r="A11" s="524" t="s">
        <v>597</v>
      </c>
      <c r="B11" s="404">
        <v>50014</v>
      </c>
      <c r="C11" s="540">
        <v>5525</v>
      </c>
      <c r="D11" s="538"/>
      <c r="E11" s="538"/>
      <c r="F11" s="538"/>
      <c r="G11" s="538"/>
      <c r="H11" s="538"/>
      <c r="I11" s="539"/>
      <c r="J11" s="562">
        <f t="shared" si="0"/>
        <v>5525</v>
      </c>
      <c r="K11" s="547"/>
      <c r="L11" s="547"/>
    </row>
    <row r="12" spans="1:12" ht="16.5" thickBot="1">
      <c r="A12" s="524" t="s">
        <v>598</v>
      </c>
      <c r="B12" s="541">
        <v>50015</v>
      </c>
      <c r="C12" s="538">
        <v>694.5</v>
      </c>
      <c r="D12" s="538"/>
      <c r="E12" s="538"/>
      <c r="F12" s="538"/>
      <c r="G12" s="538"/>
      <c r="H12" s="538"/>
      <c r="I12" s="539"/>
      <c r="J12" s="562">
        <f t="shared" si="0"/>
        <v>694.5</v>
      </c>
      <c r="K12" s="547"/>
      <c r="L12" s="547"/>
    </row>
    <row r="13" spans="1:12" ht="16.5" thickBot="1">
      <c r="A13" s="524" t="s">
        <v>599</v>
      </c>
      <c r="B13" s="535">
        <v>50016</v>
      </c>
      <c r="C13" s="538">
        <v>30188.5</v>
      </c>
      <c r="D13" s="538"/>
      <c r="E13" s="538"/>
      <c r="F13" s="542"/>
      <c r="G13" s="542"/>
      <c r="H13" s="542"/>
      <c r="I13" s="59"/>
      <c r="J13" s="562">
        <f t="shared" si="0"/>
        <v>30188.5</v>
      </c>
      <c r="K13" s="547"/>
      <c r="L13" s="547"/>
    </row>
    <row r="14" spans="1:12" ht="16.5" thickBot="1">
      <c r="A14" s="524" t="s">
        <v>600</v>
      </c>
      <c r="B14" s="535">
        <v>50017</v>
      </c>
      <c r="C14" s="538"/>
      <c r="D14" s="538"/>
      <c r="E14" s="538">
        <v>26365</v>
      </c>
      <c r="F14" s="536"/>
      <c r="G14" s="536"/>
      <c r="H14" s="536"/>
      <c r="I14" s="537"/>
      <c r="J14" s="562">
        <f t="shared" si="0"/>
        <v>26365</v>
      </c>
      <c r="K14" s="547"/>
      <c r="L14" s="547"/>
    </row>
    <row r="15" spans="1:12" ht="16.5" thickBot="1">
      <c r="A15" s="524" t="s">
        <v>601</v>
      </c>
      <c r="B15" s="535">
        <v>50018</v>
      </c>
      <c r="C15" s="538">
        <v>4290.5</v>
      </c>
      <c r="D15" s="538"/>
      <c r="E15" s="538"/>
      <c r="F15" s="538"/>
      <c r="G15" s="538"/>
      <c r="H15" s="538"/>
      <c r="I15" s="539"/>
      <c r="J15" s="562">
        <f t="shared" si="0"/>
        <v>4290.5</v>
      </c>
      <c r="K15" s="547"/>
      <c r="L15" s="547"/>
    </row>
    <row r="16" spans="1:12" ht="16.5" thickBot="1">
      <c r="A16" s="534" t="s">
        <v>602</v>
      </c>
      <c r="B16" s="535">
        <v>50019</v>
      </c>
      <c r="C16" s="538">
        <v>1607.5</v>
      </c>
      <c r="D16" s="538"/>
      <c r="E16" s="538"/>
      <c r="F16" s="538"/>
      <c r="G16" s="538"/>
      <c r="H16" s="538"/>
      <c r="I16" s="539"/>
      <c r="J16" s="563">
        <f t="shared" si="0"/>
        <v>1607.5</v>
      </c>
      <c r="K16" s="547"/>
      <c r="L16" s="547"/>
    </row>
    <row r="17" spans="1:12" ht="16.5" thickBot="1">
      <c r="A17" s="564" t="s">
        <v>603</v>
      </c>
      <c r="B17" s="535">
        <v>50020</v>
      </c>
      <c r="C17" s="538">
        <v>5844</v>
      </c>
      <c r="D17" s="538"/>
      <c r="E17" s="538"/>
      <c r="F17" s="538"/>
      <c r="G17" s="538"/>
      <c r="H17" s="538"/>
      <c r="I17" s="539"/>
      <c r="J17" s="562">
        <f t="shared" si="0"/>
        <v>5844</v>
      </c>
      <c r="K17" s="547"/>
      <c r="L17" s="547"/>
    </row>
    <row r="18" spans="1:12" ht="16.5" thickBot="1">
      <c r="A18" s="534" t="s">
        <v>605</v>
      </c>
      <c r="B18" s="535">
        <v>50290</v>
      </c>
      <c r="C18" s="538"/>
      <c r="D18" s="538">
        <v>40926.89</v>
      </c>
      <c r="E18" s="538"/>
      <c r="F18" s="538"/>
      <c r="G18" s="538"/>
      <c r="H18" s="538"/>
      <c r="I18" s="539"/>
      <c r="J18" s="562">
        <f t="shared" si="0"/>
        <v>40926.89</v>
      </c>
      <c r="K18" s="547"/>
      <c r="L18" s="547"/>
    </row>
    <row r="19" spans="1:12" ht="16.5" thickBot="1">
      <c r="A19" s="524" t="s">
        <v>606</v>
      </c>
      <c r="B19" s="535">
        <v>50408</v>
      </c>
      <c r="C19" s="538"/>
      <c r="D19" s="538">
        <v>29800.5</v>
      </c>
      <c r="E19" s="538"/>
      <c r="F19" s="538"/>
      <c r="G19" s="538"/>
      <c r="H19" s="538"/>
      <c r="I19" s="539"/>
      <c r="J19" s="562">
        <f t="shared" si="0"/>
        <v>29800.5</v>
      </c>
      <c r="K19" s="547"/>
      <c r="L19" s="547"/>
    </row>
    <row r="20" spans="1:12" ht="16.5" thickBot="1">
      <c r="A20" s="524" t="s">
        <v>607</v>
      </c>
      <c r="B20" s="535">
        <v>50204</v>
      </c>
      <c r="C20" s="538"/>
      <c r="D20" s="538">
        <v>3755</v>
      </c>
      <c r="E20" s="538"/>
      <c r="F20" s="538"/>
      <c r="G20" s="538"/>
      <c r="H20" s="538"/>
      <c r="I20" s="539"/>
      <c r="J20" s="563">
        <f t="shared" si="0"/>
        <v>3755</v>
      </c>
      <c r="K20" s="547"/>
      <c r="L20" s="547"/>
    </row>
    <row r="21" spans="1:12" ht="16.5" thickBot="1">
      <c r="A21" s="543" t="s">
        <v>608</v>
      </c>
      <c r="B21" s="553">
        <v>50218</v>
      </c>
      <c r="C21" s="538"/>
      <c r="D21" s="538"/>
      <c r="E21" s="538"/>
      <c r="F21" s="538">
        <v>1110</v>
      </c>
      <c r="G21" s="544"/>
      <c r="H21" s="536"/>
      <c r="I21" s="537"/>
      <c r="J21" s="562">
        <f t="shared" si="0"/>
        <v>1110</v>
      </c>
      <c r="K21" s="547"/>
      <c r="L21" s="547"/>
    </row>
    <row r="22" spans="1:12" ht="16.5" thickBot="1">
      <c r="A22" s="524" t="s">
        <v>609</v>
      </c>
      <c r="B22" s="535">
        <v>50101</v>
      </c>
      <c r="C22" s="538"/>
      <c r="D22" s="538"/>
      <c r="E22" s="538"/>
      <c r="F22" s="538"/>
      <c r="G22" s="538"/>
      <c r="H22" s="538"/>
      <c r="I22" s="539"/>
      <c r="J22" s="562">
        <f t="shared" si="0"/>
        <v>0</v>
      </c>
      <c r="K22" s="547"/>
      <c r="L22" s="547"/>
    </row>
    <row r="23" spans="1:12" ht="16.5" thickBot="1">
      <c r="A23" s="524" t="s">
        <v>610</v>
      </c>
      <c r="B23" s="535">
        <v>50102</v>
      </c>
      <c r="C23" s="538"/>
      <c r="D23" s="538"/>
      <c r="E23" s="538"/>
      <c r="F23" s="538"/>
      <c r="G23" s="538">
        <v>21065</v>
      </c>
      <c r="H23" s="538"/>
      <c r="I23" s="539"/>
      <c r="J23" s="562">
        <f t="shared" si="0"/>
        <v>21065</v>
      </c>
      <c r="K23" s="547"/>
      <c r="L23" s="547"/>
    </row>
    <row r="24" spans="1:12" ht="16.5" thickBot="1">
      <c r="A24" s="524" t="s">
        <v>611</v>
      </c>
      <c r="B24" s="535">
        <v>50214</v>
      </c>
      <c r="C24" s="538"/>
      <c r="D24" s="538"/>
      <c r="E24" s="538"/>
      <c r="F24" s="538"/>
      <c r="G24" s="538">
        <v>25538.75</v>
      </c>
      <c r="H24" s="538"/>
      <c r="I24" s="539">
        <v>6928.21</v>
      </c>
      <c r="J24" s="562">
        <f t="shared" si="0"/>
        <v>32466.96</v>
      </c>
      <c r="K24" s="547"/>
      <c r="L24" s="547"/>
    </row>
    <row r="25" spans="1:12" ht="16.5" thickBot="1">
      <c r="A25" s="534" t="s">
        <v>612</v>
      </c>
      <c r="B25" s="541">
        <v>50409</v>
      </c>
      <c r="C25" s="536"/>
      <c r="D25" s="536"/>
      <c r="E25" s="536"/>
      <c r="F25" s="536"/>
      <c r="G25" s="536"/>
      <c r="H25" s="536">
        <v>33616</v>
      </c>
      <c r="I25" s="537"/>
      <c r="J25" s="562">
        <f t="shared" si="0"/>
        <v>33616</v>
      </c>
      <c r="K25" s="547"/>
      <c r="L25" s="547"/>
    </row>
    <row r="26" spans="1:12" ht="16.5" thickBot="1">
      <c r="A26" s="524" t="s">
        <v>173</v>
      </c>
      <c r="B26" s="567"/>
      <c r="C26" s="568">
        <f aca="true" t="shared" si="1" ref="C26:I26">SUM(C6:C25)</f>
        <v>63509</v>
      </c>
      <c r="D26" s="568">
        <f t="shared" si="1"/>
        <v>218311.28000000003</v>
      </c>
      <c r="E26" s="545">
        <f t="shared" si="1"/>
        <v>26365</v>
      </c>
      <c r="F26" s="545">
        <f t="shared" si="1"/>
        <v>1205</v>
      </c>
      <c r="G26" s="545">
        <f t="shared" si="1"/>
        <v>46603.75</v>
      </c>
      <c r="H26" s="545">
        <f t="shared" si="1"/>
        <v>33616</v>
      </c>
      <c r="I26" s="546">
        <f t="shared" si="1"/>
        <v>6928.21</v>
      </c>
      <c r="J26" s="565">
        <f t="shared" si="0"/>
        <v>396538.24000000005</v>
      </c>
      <c r="K26" s="547"/>
      <c r="L26" s="547"/>
    </row>
    <row r="27" spans="1:12" ht="12.75">
      <c r="A27" s="579"/>
      <c r="B27" s="579"/>
      <c r="C27" s="579"/>
      <c r="D27" s="579"/>
      <c r="E27" s="566"/>
      <c r="F27" s="554"/>
      <c r="G27" s="555"/>
      <c r="H27" s="554"/>
      <c r="I27" s="554"/>
      <c r="J27" s="556"/>
      <c r="K27" s="547"/>
      <c r="L27" s="547"/>
    </row>
    <row r="28" spans="1:12" ht="12.75">
      <c r="A28" s="580"/>
      <c r="B28" s="580"/>
      <c r="C28" s="580"/>
      <c r="D28" s="580"/>
      <c r="E28" s="522"/>
      <c r="F28" s="547"/>
      <c r="G28" s="547"/>
      <c r="H28" s="547"/>
      <c r="I28" s="547"/>
      <c r="J28" s="547"/>
      <c r="K28" s="547"/>
      <c r="L28" s="547"/>
    </row>
    <row r="29" spans="11:12" ht="12.75">
      <c r="K29" s="4"/>
      <c r="L29" s="4"/>
    </row>
  </sheetData>
  <mergeCells count="4">
    <mergeCell ref="A27:D27"/>
    <mergeCell ref="A28:D28"/>
    <mergeCell ref="B1:J1"/>
    <mergeCell ref="L2:L3"/>
  </mergeCells>
  <printOptions/>
  <pageMargins left="0.5511811023622047" right="0.5511811023622047" top="0.984251968503937" bottom="0.984251968503937" header="0.5118110236220472" footer="0.5118110236220472"/>
  <pageSetup horizontalDpi="300" verticalDpi="300" orientation="landscape" r:id="rId1"/>
  <headerFooter alignWithMargins="0">
    <oddHeader>&amp;Cpage 23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B1:L31"/>
  <sheetViews>
    <sheetView workbookViewId="0" topLeftCell="D11">
      <selection activeCell="H34" sqref="G34:H34"/>
    </sheetView>
  </sheetViews>
  <sheetFormatPr defaultColWidth="9.140625" defaultRowHeight="12.75"/>
  <cols>
    <col min="1" max="1" width="3.28125" style="0" customWidth="1"/>
    <col min="2" max="2" width="4.00390625" style="0" customWidth="1"/>
    <col min="3" max="3" width="34.8515625" style="0" customWidth="1"/>
    <col min="4" max="4" width="7.7109375" style="0" customWidth="1"/>
    <col min="5" max="5" width="14.57421875" style="0" bestFit="1" customWidth="1"/>
    <col min="6" max="6" width="12.57421875" style="0" bestFit="1" customWidth="1"/>
    <col min="7" max="7" width="12.7109375" style="0" customWidth="1"/>
    <col min="8" max="8" width="11.28125" style="0" customWidth="1"/>
    <col min="9" max="9" width="14.421875" style="0" customWidth="1"/>
    <col min="10" max="10" width="14.421875" style="0" bestFit="1" customWidth="1"/>
    <col min="12" max="12" width="17.57421875" style="0" customWidth="1"/>
  </cols>
  <sheetData>
    <row r="1" spans="2:5" ht="13.5" thickBot="1">
      <c r="B1" s="7" t="s">
        <v>469</v>
      </c>
      <c r="C1" s="7"/>
      <c r="D1" s="7"/>
      <c r="E1" s="62"/>
    </row>
    <row r="2" spans="2:10" ht="15.75">
      <c r="B2" s="572" t="s">
        <v>346</v>
      </c>
      <c r="C2" s="573"/>
      <c r="D2" s="576" t="s">
        <v>347</v>
      </c>
      <c r="E2" s="644"/>
      <c r="F2" s="644"/>
      <c r="G2" s="644"/>
      <c r="H2" s="644"/>
      <c r="I2" s="644"/>
      <c r="J2" s="645"/>
    </row>
    <row r="3" spans="2:10" ht="43.5" customHeight="1">
      <c r="B3" s="574"/>
      <c r="C3" s="575"/>
      <c r="D3" s="247" t="s">
        <v>348</v>
      </c>
      <c r="E3" s="248" t="s">
        <v>229</v>
      </c>
      <c r="F3" s="248" t="s">
        <v>230</v>
      </c>
      <c r="G3" s="248" t="s">
        <v>349</v>
      </c>
      <c r="H3" s="248" t="s">
        <v>350</v>
      </c>
      <c r="I3" s="248" t="s">
        <v>351</v>
      </c>
      <c r="J3" s="253" t="s">
        <v>174</v>
      </c>
    </row>
    <row r="4" spans="2:10" ht="15.75">
      <c r="B4" s="646"/>
      <c r="C4" s="249" t="s">
        <v>352</v>
      </c>
      <c r="D4" s="258" t="s">
        <v>353</v>
      </c>
      <c r="E4" s="250">
        <v>323921.48</v>
      </c>
      <c r="F4" s="250">
        <v>106354.75</v>
      </c>
      <c r="G4" s="250">
        <v>44000</v>
      </c>
      <c r="H4" s="250">
        <v>32152.22</v>
      </c>
      <c r="I4" s="250"/>
      <c r="J4" s="254">
        <f>SUM(E4:I4)</f>
        <v>506428.44999999995</v>
      </c>
    </row>
    <row r="5" spans="2:10" ht="15.75">
      <c r="B5" s="646"/>
      <c r="C5" s="249" t="s">
        <v>354</v>
      </c>
      <c r="D5" s="258"/>
      <c r="E5" s="250"/>
      <c r="F5" s="250"/>
      <c r="G5" s="250"/>
      <c r="H5" s="250"/>
      <c r="I5" s="250"/>
      <c r="J5" s="254">
        <f aca="true" t="shared" si="0" ref="J5:J13">SUM(E5:I5)</f>
        <v>0</v>
      </c>
    </row>
    <row r="6" spans="2:10" ht="15.75">
      <c r="B6" s="646"/>
      <c r="C6" s="249" t="s">
        <v>355</v>
      </c>
      <c r="D6" s="258" t="s">
        <v>356</v>
      </c>
      <c r="E6" s="250">
        <v>90997.24</v>
      </c>
      <c r="F6" s="250">
        <v>7061.1</v>
      </c>
      <c r="G6" s="250">
        <v>2500</v>
      </c>
      <c r="H6" s="250"/>
      <c r="I6" s="250"/>
      <c r="J6" s="254">
        <f t="shared" si="0"/>
        <v>100558.34000000001</v>
      </c>
    </row>
    <row r="7" spans="2:10" ht="15.75">
      <c r="B7" s="646"/>
      <c r="C7" s="249" t="s">
        <v>357</v>
      </c>
      <c r="D7" s="258" t="s">
        <v>358</v>
      </c>
      <c r="E7" s="250">
        <v>52378.57</v>
      </c>
      <c r="F7" s="250">
        <v>6924.49</v>
      </c>
      <c r="G7" s="250">
        <v>870</v>
      </c>
      <c r="H7" s="250"/>
      <c r="I7" s="250"/>
      <c r="J7" s="254">
        <f t="shared" si="0"/>
        <v>60173.06</v>
      </c>
    </row>
    <row r="8" spans="2:10" ht="15.75">
      <c r="B8" s="646"/>
      <c r="C8" s="249" t="s">
        <v>359</v>
      </c>
      <c r="D8" s="258"/>
      <c r="E8" s="250"/>
      <c r="F8" s="250"/>
      <c r="G8" s="250"/>
      <c r="H8" s="250"/>
      <c r="I8" s="250"/>
      <c r="J8" s="254">
        <f t="shared" si="0"/>
        <v>0</v>
      </c>
    </row>
    <row r="9" spans="2:10" ht="15.75">
      <c r="B9" s="646"/>
      <c r="C9" s="249" t="s">
        <v>360</v>
      </c>
      <c r="D9" s="258" t="s">
        <v>361</v>
      </c>
      <c r="E9" s="251">
        <v>52940.71</v>
      </c>
      <c r="F9" s="251">
        <v>47165</v>
      </c>
      <c r="G9" s="250"/>
      <c r="H9" s="252"/>
      <c r="I9" s="250">
        <v>1544467.51</v>
      </c>
      <c r="J9" s="254">
        <f t="shared" si="0"/>
        <v>1644573.22</v>
      </c>
    </row>
    <row r="10" spans="2:10" ht="15.75">
      <c r="B10" s="646"/>
      <c r="C10" s="249" t="s">
        <v>362</v>
      </c>
      <c r="D10" s="258" t="s">
        <v>363</v>
      </c>
      <c r="E10" s="250">
        <v>399358.2</v>
      </c>
      <c r="F10" s="250">
        <v>69495.66</v>
      </c>
      <c r="G10" s="250">
        <v>22061.33</v>
      </c>
      <c r="H10" s="250"/>
      <c r="I10" s="250">
        <v>39093.91</v>
      </c>
      <c r="J10" s="254">
        <f t="shared" si="0"/>
        <v>530009.1</v>
      </c>
    </row>
    <row r="11" spans="2:12" ht="15.75">
      <c r="B11" s="646"/>
      <c r="C11" s="249" t="s">
        <v>364</v>
      </c>
      <c r="D11" s="258" t="s">
        <v>365</v>
      </c>
      <c r="E11" s="250">
        <v>37651.65</v>
      </c>
      <c r="F11" s="250">
        <v>3998</v>
      </c>
      <c r="G11" s="250"/>
      <c r="H11" s="250"/>
      <c r="I11" s="250"/>
      <c r="J11" s="254">
        <f t="shared" si="0"/>
        <v>41649.65</v>
      </c>
      <c r="L11" s="12"/>
    </row>
    <row r="12" spans="2:10" ht="15.75">
      <c r="B12" s="646"/>
      <c r="C12" s="249" t="s">
        <v>366</v>
      </c>
      <c r="D12" s="258" t="s">
        <v>367</v>
      </c>
      <c r="E12" s="250">
        <v>1457881.02</v>
      </c>
      <c r="F12" s="250">
        <v>89578.95</v>
      </c>
      <c r="G12" s="250">
        <v>23000</v>
      </c>
      <c r="H12" s="250"/>
      <c r="I12" s="250"/>
      <c r="J12" s="254">
        <f t="shared" si="0"/>
        <v>1570459.97</v>
      </c>
    </row>
    <row r="13" spans="2:10" ht="15.75">
      <c r="B13" s="646"/>
      <c r="C13" s="249" t="s">
        <v>368</v>
      </c>
      <c r="D13" s="258" t="s">
        <v>369</v>
      </c>
      <c r="E13" s="250">
        <v>35376.06</v>
      </c>
      <c r="F13" s="250">
        <v>16947.18</v>
      </c>
      <c r="G13" s="250">
        <v>2938.04</v>
      </c>
      <c r="H13" s="250"/>
      <c r="I13" s="250"/>
      <c r="J13" s="254">
        <f t="shared" si="0"/>
        <v>55261.28</v>
      </c>
    </row>
    <row r="14" spans="2:10" ht="16.5" thickBot="1">
      <c r="B14" s="647"/>
      <c r="C14" s="259" t="s">
        <v>173</v>
      </c>
      <c r="D14" s="260"/>
      <c r="E14" s="261">
        <f>SUM(E4:E13)</f>
        <v>2450504.93</v>
      </c>
      <c r="F14" s="261">
        <f>SUM(F4:F13)</f>
        <v>347525.13</v>
      </c>
      <c r="G14" s="261">
        <f>SUM(G4:G13)</f>
        <v>95369.37</v>
      </c>
      <c r="H14" s="261">
        <f>SUM(H4:H13)</f>
        <v>32152.22</v>
      </c>
      <c r="I14" s="261">
        <f>SUM(I4:I13)</f>
        <v>1583561.42</v>
      </c>
      <c r="J14" s="262">
        <f>SUM(E14:I14)</f>
        <v>4509113.07</v>
      </c>
    </row>
    <row r="15" spans="2:10" ht="15.75" thickBot="1">
      <c r="B15" s="63"/>
      <c r="C15" s="63"/>
      <c r="D15" s="64"/>
      <c r="E15" s="64"/>
      <c r="F15" s="64"/>
      <c r="G15" s="64"/>
      <c r="H15" s="64"/>
      <c r="I15" s="64"/>
      <c r="J15" s="64"/>
    </row>
    <row r="16" spans="2:10" ht="12.75">
      <c r="B16" s="572" t="s">
        <v>370</v>
      </c>
      <c r="C16" s="573"/>
      <c r="D16" s="648" t="s">
        <v>347</v>
      </c>
      <c r="E16" s="649"/>
      <c r="F16" s="649"/>
      <c r="G16" s="649"/>
      <c r="H16" s="649"/>
      <c r="I16" s="649"/>
      <c r="J16" s="650"/>
    </row>
    <row r="17" spans="2:10" ht="42.75" customHeight="1">
      <c r="B17" s="574"/>
      <c r="C17" s="575"/>
      <c r="D17" s="255" t="s">
        <v>348</v>
      </c>
      <c r="E17" s="256" t="s">
        <v>229</v>
      </c>
      <c r="F17" s="256" t="s">
        <v>371</v>
      </c>
      <c r="G17" s="256" t="s">
        <v>372</v>
      </c>
      <c r="H17" s="256" t="s">
        <v>350</v>
      </c>
      <c r="I17" s="256" t="s">
        <v>351</v>
      </c>
      <c r="J17" s="257" t="s">
        <v>174</v>
      </c>
    </row>
    <row r="18" spans="2:10" ht="15.75">
      <c r="B18" s="570"/>
      <c r="C18" s="249" t="s">
        <v>352</v>
      </c>
      <c r="D18" s="258" t="s">
        <v>353</v>
      </c>
      <c r="E18" s="250"/>
      <c r="F18" s="250">
        <v>20100</v>
      </c>
      <c r="G18" s="250"/>
      <c r="H18" s="250"/>
      <c r="I18" s="250"/>
      <c r="J18" s="254"/>
    </row>
    <row r="19" spans="2:10" ht="15.75">
      <c r="B19" s="570"/>
      <c r="C19" s="249" t="s">
        <v>354</v>
      </c>
      <c r="D19" s="258"/>
      <c r="E19" s="250"/>
      <c r="F19" s="250"/>
      <c r="G19" s="250"/>
      <c r="H19" s="250"/>
      <c r="I19" s="250"/>
      <c r="J19" s="254"/>
    </row>
    <row r="20" spans="2:10" ht="15.75">
      <c r="B20" s="570"/>
      <c r="C20" s="249" t="s">
        <v>355</v>
      </c>
      <c r="D20" s="258"/>
      <c r="E20" s="250"/>
      <c r="F20" s="250"/>
      <c r="G20" s="250"/>
      <c r="H20" s="250"/>
      <c r="I20" s="250"/>
      <c r="J20" s="254"/>
    </row>
    <row r="21" spans="2:10" ht="15.75">
      <c r="B21" s="570"/>
      <c r="C21" s="249" t="s">
        <v>357</v>
      </c>
      <c r="D21" s="258" t="s">
        <v>358</v>
      </c>
      <c r="E21" s="250"/>
      <c r="F21" s="250"/>
      <c r="G21" s="250"/>
      <c r="H21" s="250"/>
      <c r="I21" s="250"/>
      <c r="J21" s="254"/>
    </row>
    <row r="22" spans="2:10" ht="15.75">
      <c r="B22" s="570"/>
      <c r="C22" s="249" t="s">
        <v>359</v>
      </c>
      <c r="D22" s="258"/>
      <c r="E22" s="250"/>
      <c r="F22" s="250"/>
      <c r="G22" s="250"/>
      <c r="H22" s="250"/>
      <c r="I22" s="250"/>
      <c r="J22" s="254"/>
    </row>
    <row r="23" spans="2:10" ht="15.75">
      <c r="B23" s="570"/>
      <c r="C23" s="249" t="s">
        <v>360</v>
      </c>
      <c r="D23" s="258" t="s">
        <v>361</v>
      </c>
      <c r="E23" s="250"/>
      <c r="F23" s="250"/>
      <c r="G23" s="250"/>
      <c r="H23" s="250"/>
      <c r="I23" s="250">
        <v>35000</v>
      </c>
      <c r="J23" s="254">
        <f>SUM(E23:I23)</f>
        <v>35000</v>
      </c>
    </row>
    <row r="24" spans="2:10" ht="15.75">
      <c r="B24" s="570"/>
      <c r="C24" s="249" t="s">
        <v>362</v>
      </c>
      <c r="D24" s="258" t="s">
        <v>363</v>
      </c>
      <c r="E24" s="250"/>
      <c r="F24" s="250"/>
      <c r="G24" s="250"/>
      <c r="H24" s="250"/>
      <c r="I24" s="250"/>
      <c r="J24" s="254"/>
    </row>
    <row r="25" spans="2:10" ht="15.75">
      <c r="B25" s="570"/>
      <c r="C25" s="249" t="s">
        <v>364</v>
      </c>
      <c r="D25" s="258" t="s">
        <v>365</v>
      </c>
      <c r="E25" s="250"/>
      <c r="F25" s="250"/>
      <c r="G25" s="250"/>
      <c r="H25" s="250"/>
      <c r="I25" s="250"/>
      <c r="J25" s="254"/>
    </row>
    <row r="26" spans="2:10" ht="15.75">
      <c r="B26" s="570"/>
      <c r="C26" s="249" t="s">
        <v>366</v>
      </c>
      <c r="D26" s="258" t="s">
        <v>367</v>
      </c>
      <c r="E26" s="250"/>
      <c r="F26" s="250"/>
      <c r="G26" s="250"/>
      <c r="H26" s="250"/>
      <c r="I26" s="250"/>
      <c r="J26" s="254"/>
    </row>
    <row r="27" spans="2:10" ht="15.75">
      <c r="B27" s="570"/>
      <c r="C27" s="249" t="s">
        <v>373</v>
      </c>
      <c r="D27" s="258" t="s">
        <v>369</v>
      </c>
      <c r="E27" s="250"/>
      <c r="F27" s="250"/>
      <c r="G27" s="250"/>
      <c r="H27" s="250"/>
      <c r="I27" s="250"/>
      <c r="J27" s="254"/>
    </row>
    <row r="28" spans="2:10" ht="16.5" thickBot="1">
      <c r="B28" s="571"/>
      <c r="C28" s="259" t="s">
        <v>173</v>
      </c>
      <c r="D28" s="263"/>
      <c r="E28" s="263"/>
      <c r="F28" s="263">
        <f>SUM(F18:F27)</f>
        <v>20100</v>
      </c>
      <c r="G28" s="263">
        <f>SUM(G18:G27)</f>
        <v>0</v>
      </c>
      <c r="H28" s="263">
        <f>SUM(H18:H27)</f>
        <v>0</v>
      </c>
      <c r="I28" s="263">
        <f>SUM(I18:I27)</f>
        <v>35000</v>
      </c>
      <c r="J28" s="262">
        <f>SUM(F28:I28)</f>
        <v>55100</v>
      </c>
    </row>
    <row r="29" spans="2:10" ht="15.75">
      <c r="B29" s="13"/>
      <c r="C29" s="13"/>
      <c r="D29" s="13"/>
      <c r="E29" s="13" t="s">
        <v>554</v>
      </c>
      <c r="F29" s="13"/>
      <c r="G29" s="13"/>
      <c r="H29" s="13"/>
      <c r="I29" s="13"/>
      <c r="J29" s="168">
        <f>J14</f>
        <v>4509113.07</v>
      </c>
    </row>
    <row r="30" spans="2:10" ht="15.75">
      <c r="B30" s="13"/>
      <c r="C30" s="13"/>
      <c r="D30" s="13"/>
      <c r="E30" s="13" t="s">
        <v>555</v>
      </c>
      <c r="F30" s="13"/>
      <c r="G30" s="13"/>
      <c r="H30" s="13"/>
      <c r="I30" s="13"/>
      <c r="J30" s="168">
        <f>J28</f>
        <v>55100</v>
      </c>
    </row>
    <row r="31" spans="2:10" ht="15.75">
      <c r="B31" s="13"/>
      <c r="C31" s="13"/>
      <c r="D31" s="13"/>
      <c r="E31" s="13" t="s">
        <v>554</v>
      </c>
      <c r="F31" s="13"/>
      <c r="G31" s="13"/>
      <c r="H31" s="13"/>
      <c r="I31" s="13" t="s">
        <v>556</v>
      </c>
      <c r="J31" s="246">
        <f>SUM(J29+J30)</f>
        <v>4564213.07</v>
      </c>
    </row>
  </sheetData>
  <mergeCells count="6">
    <mergeCell ref="B18:B28"/>
    <mergeCell ref="B2:C3"/>
    <mergeCell ref="D2:J2"/>
    <mergeCell ref="B4:B14"/>
    <mergeCell ref="B16:C17"/>
    <mergeCell ref="D16:J16"/>
  </mergeCells>
  <printOptions/>
  <pageMargins left="0.7480314960629921" right="0.7480314960629921" top="0.5905511811023623" bottom="0.3937007874015748" header="0.5118110236220472" footer="0.5118110236220472"/>
  <pageSetup horizontalDpi="600" verticalDpi="600" orientation="landscape" paperSize="9" r:id="rId3"/>
  <headerFooter alignWithMargins="0">
    <oddHeader>&amp;Cpage 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3:Q71"/>
  <sheetViews>
    <sheetView workbookViewId="0" topLeftCell="A1">
      <selection activeCell="A3" sqref="A3:Q61"/>
    </sheetView>
  </sheetViews>
  <sheetFormatPr defaultColWidth="9.140625" defaultRowHeight="12.75"/>
  <cols>
    <col min="1" max="1" width="5.8515625" style="0" customWidth="1"/>
    <col min="4" max="4" width="7.28125" style="0" customWidth="1"/>
    <col min="5" max="5" width="0.71875" style="0" customWidth="1"/>
    <col min="6" max="6" width="7.57421875" style="0" customWidth="1"/>
    <col min="7" max="7" width="8.421875" style="0" customWidth="1"/>
    <col min="8" max="8" width="7.7109375" style="0" customWidth="1"/>
    <col min="11" max="11" width="7.57421875" style="0" customWidth="1"/>
    <col min="12" max="12" width="8.7109375" style="0" customWidth="1"/>
    <col min="13" max="13" width="8.00390625" style="0" customWidth="1"/>
    <col min="14" max="14" width="8.7109375" style="0" customWidth="1"/>
    <col min="17" max="17" width="9.57421875" style="0" customWidth="1"/>
  </cols>
  <sheetData>
    <row r="3" spans="1:16" ht="20.25">
      <c r="A3" s="665" t="s">
        <v>468</v>
      </c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O3" s="632"/>
      <c r="P3" s="632"/>
    </row>
    <row r="5" ht="13.5" thickBot="1"/>
    <row r="6" spans="1:17" ht="13.5" customHeight="1">
      <c r="A6" s="666" t="s">
        <v>100</v>
      </c>
      <c r="B6" s="651" t="s">
        <v>101</v>
      </c>
      <c r="C6" s="652"/>
      <c r="D6" s="652"/>
      <c r="E6" s="652"/>
      <c r="F6" s="658" t="s">
        <v>102</v>
      </c>
      <c r="G6" s="658"/>
      <c r="H6" s="658"/>
      <c r="I6" s="658"/>
      <c r="J6" s="658"/>
      <c r="K6" s="658"/>
      <c r="L6" s="650"/>
      <c r="M6" s="668" t="s">
        <v>102</v>
      </c>
      <c r="N6" s="669"/>
      <c r="O6" s="669"/>
      <c r="P6" s="670"/>
      <c r="Q6" s="663" t="s">
        <v>467</v>
      </c>
    </row>
    <row r="7" spans="1:17" ht="33.75">
      <c r="A7" s="667"/>
      <c r="B7" s="653"/>
      <c r="C7" s="653"/>
      <c r="D7" s="653"/>
      <c r="E7" s="653"/>
      <c r="F7" s="212" t="s">
        <v>130</v>
      </c>
      <c r="G7" s="212" t="s">
        <v>103</v>
      </c>
      <c r="H7" s="212" t="s">
        <v>456</v>
      </c>
      <c r="I7" s="212" t="s">
        <v>104</v>
      </c>
      <c r="J7" s="212" t="s">
        <v>460</v>
      </c>
      <c r="K7" s="212" t="s">
        <v>166</v>
      </c>
      <c r="L7" s="230" t="s">
        <v>463</v>
      </c>
      <c r="M7" s="226" t="s">
        <v>159</v>
      </c>
      <c r="N7" s="212" t="s">
        <v>104</v>
      </c>
      <c r="O7" s="212" t="s">
        <v>165</v>
      </c>
      <c r="P7" s="233" t="s">
        <v>466</v>
      </c>
      <c r="Q7" s="664"/>
    </row>
    <row r="8" spans="1:17" ht="12.75" customHeight="1">
      <c r="A8" s="221">
        <v>11110</v>
      </c>
      <c r="B8" s="654" t="s">
        <v>138</v>
      </c>
      <c r="C8" s="654"/>
      <c r="D8" s="654"/>
      <c r="E8" s="654"/>
      <c r="F8" s="216"/>
      <c r="G8" s="216"/>
      <c r="H8" s="216"/>
      <c r="I8" s="216"/>
      <c r="J8" s="216"/>
      <c r="K8" s="216"/>
      <c r="L8" s="241">
        <f aca="true" t="shared" si="0" ref="L8:L13">SUM(F8:K8)</f>
        <v>0</v>
      </c>
      <c r="M8" s="227"/>
      <c r="N8" s="213"/>
      <c r="O8" s="215">
        <v>5805.29</v>
      </c>
      <c r="P8" s="243">
        <f>SUM(M8:O8)</f>
        <v>5805.29</v>
      </c>
      <c r="Q8" s="236">
        <f>SUM(L8+P8)</f>
        <v>5805.29</v>
      </c>
    </row>
    <row r="9" spans="1:17" ht="12.75" customHeight="1">
      <c r="A9" s="221">
        <v>11500</v>
      </c>
      <c r="B9" s="654" t="s">
        <v>139</v>
      </c>
      <c r="C9" s="654"/>
      <c r="D9" s="654"/>
      <c r="E9" s="654"/>
      <c r="F9" s="216"/>
      <c r="G9" s="216"/>
      <c r="H9" s="216"/>
      <c r="I9" s="216"/>
      <c r="J9" s="216"/>
      <c r="K9" s="216"/>
      <c r="L9" s="241">
        <f t="shared" si="0"/>
        <v>0</v>
      </c>
      <c r="M9" s="227"/>
      <c r="N9" s="213"/>
      <c r="O9" s="215"/>
      <c r="P9" s="243">
        <f aca="true" t="shared" si="1" ref="P9:P61">SUM(M9:O9)</f>
        <v>0</v>
      </c>
      <c r="Q9" s="236">
        <f aca="true" t="shared" si="2" ref="Q9:Q61">SUM(L9+P9)</f>
        <v>0</v>
      </c>
    </row>
    <row r="10" spans="1:17" ht="12.75" customHeight="1">
      <c r="A10" s="221">
        <v>11600</v>
      </c>
      <c r="B10" s="654" t="s">
        <v>140</v>
      </c>
      <c r="C10" s="654"/>
      <c r="D10" s="654"/>
      <c r="E10" s="654"/>
      <c r="F10" s="216"/>
      <c r="G10" s="216"/>
      <c r="H10" s="216"/>
      <c r="I10" s="216"/>
      <c r="J10" s="216"/>
      <c r="K10" s="216"/>
      <c r="L10" s="241">
        <f t="shared" si="0"/>
        <v>0</v>
      </c>
      <c r="M10" s="227"/>
      <c r="N10" s="213"/>
      <c r="O10" s="215">
        <v>445</v>
      </c>
      <c r="P10" s="243">
        <f t="shared" si="1"/>
        <v>445</v>
      </c>
      <c r="Q10" s="236">
        <f t="shared" si="2"/>
        <v>445</v>
      </c>
    </row>
    <row r="11" spans="1:17" ht="12.75" customHeight="1">
      <c r="A11" s="221">
        <v>11700</v>
      </c>
      <c r="B11" s="654" t="s">
        <v>141</v>
      </c>
      <c r="C11" s="654"/>
      <c r="D11" s="654"/>
      <c r="E11" s="654"/>
      <c r="F11" s="216"/>
      <c r="G11" s="216"/>
      <c r="H11" s="216"/>
      <c r="I11" s="216"/>
      <c r="J11" s="216"/>
      <c r="K11" s="216"/>
      <c r="L11" s="241">
        <f t="shared" si="0"/>
        <v>0</v>
      </c>
      <c r="M11" s="227"/>
      <c r="N11" s="213"/>
      <c r="O11" s="215"/>
      <c r="P11" s="243">
        <f t="shared" si="1"/>
        <v>0</v>
      </c>
      <c r="Q11" s="236">
        <f t="shared" si="2"/>
        <v>0</v>
      </c>
    </row>
    <row r="12" spans="1:17" ht="12.75" customHeight="1">
      <c r="A12" s="221">
        <v>11200</v>
      </c>
      <c r="B12" s="654" t="s">
        <v>142</v>
      </c>
      <c r="C12" s="654"/>
      <c r="D12" s="654"/>
      <c r="E12" s="654"/>
      <c r="F12" s="216"/>
      <c r="G12" s="216"/>
      <c r="H12" s="216"/>
      <c r="I12" s="216"/>
      <c r="J12" s="216"/>
      <c r="K12" s="216"/>
      <c r="L12" s="241">
        <f t="shared" si="0"/>
        <v>0</v>
      </c>
      <c r="M12" s="227"/>
      <c r="N12" s="213"/>
      <c r="O12" s="215"/>
      <c r="P12" s="243">
        <f t="shared" si="1"/>
        <v>0</v>
      </c>
      <c r="Q12" s="236">
        <f t="shared" si="2"/>
        <v>0</v>
      </c>
    </row>
    <row r="13" spans="1:17" ht="12.75" customHeight="1">
      <c r="A13" s="222"/>
      <c r="B13" s="656" t="s">
        <v>143</v>
      </c>
      <c r="C13" s="656"/>
      <c r="D13" s="656"/>
      <c r="E13" s="656"/>
      <c r="F13" s="217"/>
      <c r="G13" s="217"/>
      <c r="H13" s="217"/>
      <c r="I13" s="218">
        <f>SUM(I8:I12)</f>
        <v>0</v>
      </c>
      <c r="J13" s="217"/>
      <c r="K13" s="217"/>
      <c r="L13" s="231">
        <f t="shared" si="0"/>
        <v>0</v>
      </c>
      <c r="M13" s="228"/>
      <c r="N13" s="214"/>
      <c r="O13" s="214">
        <f>SUM(O8:O12)</f>
        <v>6250.29</v>
      </c>
      <c r="P13" s="234">
        <f t="shared" si="1"/>
        <v>6250.29</v>
      </c>
      <c r="Q13" s="235">
        <f t="shared" si="2"/>
        <v>6250.29</v>
      </c>
    </row>
    <row r="14" spans="1:17" ht="12.75">
      <c r="A14" s="223">
        <v>13130</v>
      </c>
      <c r="B14" s="655" t="s">
        <v>106</v>
      </c>
      <c r="C14" s="655"/>
      <c r="D14" s="655"/>
      <c r="E14" s="655"/>
      <c r="F14" s="215"/>
      <c r="G14" s="215"/>
      <c r="H14" s="215"/>
      <c r="I14" s="215"/>
      <c r="J14" s="215"/>
      <c r="K14" s="215"/>
      <c r="L14" s="241">
        <f>SUM(F14:K14)</f>
        <v>0</v>
      </c>
      <c r="M14" s="229"/>
      <c r="N14" s="215"/>
      <c r="O14" s="215"/>
      <c r="P14" s="243">
        <f t="shared" si="1"/>
        <v>0</v>
      </c>
      <c r="Q14" s="236">
        <f t="shared" si="2"/>
        <v>0</v>
      </c>
    </row>
    <row r="15" spans="1:17" ht="12.75">
      <c r="A15" s="223">
        <v>13140</v>
      </c>
      <c r="B15" s="655" t="s">
        <v>107</v>
      </c>
      <c r="C15" s="655"/>
      <c r="D15" s="655"/>
      <c r="E15" s="655"/>
      <c r="F15" s="215">
        <v>704.6</v>
      </c>
      <c r="G15" s="215">
        <v>422.2</v>
      </c>
      <c r="H15" s="215"/>
      <c r="I15" s="215"/>
      <c r="J15" s="215"/>
      <c r="K15" s="215">
        <v>408</v>
      </c>
      <c r="L15" s="241">
        <f aca="true" t="shared" si="3" ref="L15:L61">SUM(F15:K15)</f>
        <v>1534.8</v>
      </c>
      <c r="M15" s="229"/>
      <c r="N15" s="215"/>
      <c r="O15" s="215"/>
      <c r="P15" s="243">
        <f t="shared" si="1"/>
        <v>0</v>
      </c>
      <c r="Q15" s="236">
        <f t="shared" si="2"/>
        <v>1534.8</v>
      </c>
    </row>
    <row r="16" spans="1:17" ht="12.75">
      <c r="A16" s="223">
        <v>13320</v>
      </c>
      <c r="B16" s="655" t="s">
        <v>108</v>
      </c>
      <c r="C16" s="655"/>
      <c r="D16" s="655"/>
      <c r="E16" s="655"/>
      <c r="F16" s="215">
        <v>1430</v>
      </c>
      <c r="G16" s="215">
        <v>980</v>
      </c>
      <c r="H16" s="215">
        <v>3600</v>
      </c>
      <c r="I16" s="215"/>
      <c r="J16" s="215"/>
      <c r="K16" s="215">
        <v>30</v>
      </c>
      <c r="L16" s="241">
        <f t="shared" si="3"/>
        <v>6040</v>
      </c>
      <c r="M16" s="215"/>
      <c r="N16" s="215"/>
      <c r="O16" s="215"/>
      <c r="P16" s="243">
        <f>SUM(M16:O16)</f>
        <v>0</v>
      </c>
      <c r="Q16" s="236">
        <f t="shared" si="2"/>
        <v>6040</v>
      </c>
    </row>
    <row r="17" spans="1:17" ht="12.75">
      <c r="A17" s="223">
        <v>13410</v>
      </c>
      <c r="B17" s="655" t="s">
        <v>109</v>
      </c>
      <c r="C17" s="655"/>
      <c r="D17" s="655"/>
      <c r="E17" s="655"/>
      <c r="F17" s="215"/>
      <c r="G17" s="215"/>
      <c r="H17" s="215"/>
      <c r="I17" s="215"/>
      <c r="J17" s="215"/>
      <c r="K17" s="215">
        <v>20.34</v>
      </c>
      <c r="L17" s="241">
        <f t="shared" si="3"/>
        <v>20.34</v>
      </c>
      <c r="M17" s="229"/>
      <c r="N17" s="215"/>
      <c r="O17" s="215"/>
      <c r="P17" s="243">
        <f t="shared" si="1"/>
        <v>0</v>
      </c>
      <c r="Q17" s="236">
        <f t="shared" si="2"/>
        <v>20.34</v>
      </c>
    </row>
    <row r="18" spans="1:17" ht="12.75">
      <c r="A18" s="223">
        <v>13460</v>
      </c>
      <c r="B18" s="655" t="s">
        <v>110</v>
      </c>
      <c r="C18" s="655"/>
      <c r="D18" s="655"/>
      <c r="E18" s="655"/>
      <c r="F18" s="215"/>
      <c r="G18" s="215">
        <v>1368</v>
      </c>
      <c r="H18" s="215"/>
      <c r="I18" s="215"/>
      <c r="J18" s="215"/>
      <c r="K18" s="215">
        <v>2136.36</v>
      </c>
      <c r="L18" s="241">
        <f t="shared" si="3"/>
        <v>3504.36</v>
      </c>
      <c r="M18" s="229">
        <v>995</v>
      </c>
      <c r="N18" s="215"/>
      <c r="O18" s="215"/>
      <c r="P18" s="243">
        <f t="shared" si="1"/>
        <v>995</v>
      </c>
      <c r="Q18" s="236">
        <f t="shared" si="2"/>
        <v>4499.360000000001</v>
      </c>
    </row>
    <row r="19" spans="1:17" ht="12.75">
      <c r="A19" s="223">
        <v>13470</v>
      </c>
      <c r="B19" s="655" t="s">
        <v>144</v>
      </c>
      <c r="C19" s="655"/>
      <c r="D19" s="655"/>
      <c r="E19" s="655"/>
      <c r="F19" s="215"/>
      <c r="G19" s="215"/>
      <c r="H19" s="215"/>
      <c r="I19" s="215"/>
      <c r="J19" s="215"/>
      <c r="K19" s="215"/>
      <c r="L19" s="241">
        <f t="shared" si="3"/>
        <v>0</v>
      </c>
      <c r="M19" s="229"/>
      <c r="N19" s="215"/>
      <c r="O19" s="215">
        <v>80</v>
      </c>
      <c r="P19" s="243">
        <f t="shared" si="1"/>
        <v>80</v>
      </c>
      <c r="Q19" s="236">
        <f t="shared" si="2"/>
        <v>80</v>
      </c>
    </row>
    <row r="20" spans="1:17" ht="12.75">
      <c r="A20" s="223">
        <v>13480</v>
      </c>
      <c r="B20" s="655" t="s">
        <v>111</v>
      </c>
      <c r="C20" s="655"/>
      <c r="D20" s="655"/>
      <c r="E20" s="655"/>
      <c r="F20" s="215"/>
      <c r="G20" s="215"/>
      <c r="H20" s="215"/>
      <c r="I20" s="215"/>
      <c r="J20" s="215"/>
      <c r="K20" s="215"/>
      <c r="L20" s="241">
        <f t="shared" si="3"/>
        <v>0</v>
      </c>
      <c r="M20" s="229">
        <v>500</v>
      </c>
      <c r="N20" s="215"/>
      <c r="O20" s="215"/>
      <c r="P20" s="243">
        <f t="shared" si="1"/>
        <v>500</v>
      </c>
      <c r="Q20" s="236">
        <f t="shared" si="2"/>
        <v>500</v>
      </c>
    </row>
    <row r="21" spans="1:17" ht="12.75">
      <c r="A21" s="223">
        <v>13501</v>
      </c>
      <c r="B21" s="655" t="s">
        <v>158</v>
      </c>
      <c r="C21" s="655"/>
      <c r="D21" s="655"/>
      <c r="E21" s="655"/>
      <c r="F21" s="215"/>
      <c r="G21" s="215">
        <v>97</v>
      </c>
      <c r="H21" s="215"/>
      <c r="I21" s="215"/>
      <c r="J21" s="215"/>
      <c r="K21" s="6"/>
      <c r="L21" s="241">
        <f t="shared" si="3"/>
        <v>97</v>
      </c>
      <c r="M21" s="229">
        <v>43</v>
      </c>
      <c r="N21" s="215"/>
      <c r="O21" s="215"/>
      <c r="P21" s="243">
        <f t="shared" si="1"/>
        <v>43</v>
      </c>
      <c r="Q21" s="236">
        <f t="shared" si="2"/>
        <v>140</v>
      </c>
    </row>
    <row r="22" spans="1:17" ht="12.75">
      <c r="A22" s="223">
        <v>13503</v>
      </c>
      <c r="B22" s="655" t="s">
        <v>112</v>
      </c>
      <c r="C22" s="655"/>
      <c r="D22" s="655"/>
      <c r="E22" s="655"/>
      <c r="F22" s="215"/>
      <c r="G22" s="215">
        <v>1470</v>
      </c>
      <c r="H22" s="215">
        <v>995</v>
      </c>
      <c r="I22" s="215"/>
      <c r="J22" s="215"/>
      <c r="K22" s="215"/>
      <c r="L22" s="241">
        <f t="shared" si="3"/>
        <v>2465</v>
      </c>
      <c r="M22" s="229">
        <v>715</v>
      </c>
      <c r="N22" s="215"/>
      <c r="O22" s="215">
        <v>380</v>
      </c>
      <c r="P22" s="243">
        <f t="shared" si="1"/>
        <v>1095</v>
      </c>
      <c r="Q22" s="236">
        <f t="shared" si="2"/>
        <v>3560</v>
      </c>
    </row>
    <row r="23" spans="1:17" ht="12.75">
      <c r="A23" s="223">
        <v>13509</v>
      </c>
      <c r="B23" s="655" t="s">
        <v>113</v>
      </c>
      <c r="C23" s="655"/>
      <c r="D23" s="655"/>
      <c r="E23" s="655"/>
      <c r="F23" s="215">
        <v>80.5</v>
      </c>
      <c r="G23" s="215">
        <v>617.2</v>
      </c>
      <c r="H23" s="215"/>
      <c r="I23" s="215"/>
      <c r="J23" s="215"/>
      <c r="K23" s="215"/>
      <c r="L23" s="241">
        <f t="shared" si="3"/>
        <v>697.7</v>
      </c>
      <c r="M23" s="229"/>
      <c r="N23" s="215"/>
      <c r="O23" s="215">
        <v>293</v>
      </c>
      <c r="P23" s="243">
        <f t="shared" si="1"/>
        <v>293</v>
      </c>
      <c r="Q23" s="236">
        <f t="shared" si="2"/>
        <v>990.7</v>
      </c>
    </row>
    <row r="24" spans="1:17" ht="12.75">
      <c r="A24" s="223">
        <v>13610</v>
      </c>
      <c r="B24" s="655" t="s">
        <v>114</v>
      </c>
      <c r="C24" s="655"/>
      <c r="D24" s="655"/>
      <c r="E24" s="655"/>
      <c r="F24" s="215">
        <v>38.5</v>
      </c>
      <c r="G24" s="215">
        <v>5603.9</v>
      </c>
      <c r="H24" s="215"/>
      <c r="I24" s="215"/>
      <c r="J24" s="215"/>
      <c r="K24" s="215">
        <v>162</v>
      </c>
      <c r="L24" s="241">
        <f t="shared" si="3"/>
        <v>5804.4</v>
      </c>
      <c r="M24" s="229">
        <v>453.41</v>
      </c>
      <c r="N24" s="215"/>
      <c r="O24" s="215"/>
      <c r="P24" s="243">
        <f t="shared" si="1"/>
        <v>453.41</v>
      </c>
      <c r="Q24" s="236">
        <f t="shared" si="2"/>
        <v>6257.8099999999995</v>
      </c>
    </row>
    <row r="25" spans="1:17" ht="12.75">
      <c r="A25" s="223">
        <v>13620</v>
      </c>
      <c r="B25" s="655" t="s">
        <v>115</v>
      </c>
      <c r="C25" s="655"/>
      <c r="D25" s="655"/>
      <c r="E25" s="655"/>
      <c r="F25" s="215">
        <v>87</v>
      </c>
      <c r="G25" s="215">
        <v>8114.25</v>
      </c>
      <c r="H25" s="215"/>
      <c r="I25" s="215"/>
      <c r="J25" s="215"/>
      <c r="K25" s="215"/>
      <c r="L25" s="241">
        <f t="shared" si="3"/>
        <v>8201.25</v>
      </c>
      <c r="M25" s="229">
        <v>199.5</v>
      </c>
      <c r="N25" s="215"/>
      <c r="O25" s="215"/>
      <c r="P25" s="243">
        <f t="shared" si="1"/>
        <v>199.5</v>
      </c>
      <c r="Q25" s="236">
        <f t="shared" si="2"/>
        <v>8400.75</v>
      </c>
    </row>
    <row r="26" spans="1:17" ht="12.75">
      <c r="A26" s="223">
        <v>13630</v>
      </c>
      <c r="B26" s="655" t="s">
        <v>151</v>
      </c>
      <c r="C26" s="655"/>
      <c r="D26" s="655"/>
      <c r="E26" s="655"/>
      <c r="F26" s="215"/>
      <c r="G26" s="215"/>
      <c r="H26" s="215"/>
      <c r="I26" s="215"/>
      <c r="J26" s="215"/>
      <c r="K26" s="215"/>
      <c r="L26" s="241">
        <f t="shared" si="3"/>
        <v>0</v>
      </c>
      <c r="M26" s="229"/>
      <c r="N26" s="215"/>
      <c r="O26" s="215">
        <v>2937.5</v>
      </c>
      <c r="P26" s="243">
        <f t="shared" si="1"/>
        <v>2937.5</v>
      </c>
      <c r="Q26" s="236">
        <f t="shared" si="2"/>
        <v>2937.5</v>
      </c>
    </row>
    <row r="27" spans="1:17" ht="12.75">
      <c r="A27" s="223">
        <v>13640</v>
      </c>
      <c r="B27" s="655" t="s">
        <v>116</v>
      </c>
      <c r="C27" s="655"/>
      <c r="D27" s="655"/>
      <c r="E27" s="655"/>
      <c r="F27" s="215"/>
      <c r="G27" s="215">
        <v>37.6</v>
      </c>
      <c r="H27" s="215"/>
      <c r="I27" s="215"/>
      <c r="J27" s="215"/>
      <c r="K27" s="215"/>
      <c r="L27" s="241">
        <f t="shared" si="3"/>
        <v>37.6</v>
      </c>
      <c r="M27" s="229">
        <v>500</v>
      </c>
      <c r="N27" s="215"/>
      <c r="O27" s="215"/>
      <c r="P27" s="243">
        <f t="shared" si="1"/>
        <v>500</v>
      </c>
      <c r="Q27" s="236">
        <f t="shared" si="2"/>
        <v>537.6</v>
      </c>
    </row>
    <row r="28" spans="1:17" ht="12.75">
      <c r="A28" s="223">
        <v>13720</v>
      </c>
      <c r="B28" s="655" t="s">
        <v>131</v>
      </c>
      <c r="C28" s="655"/>
      <c r="D28" s="655"/>
      <c r="E28" s="655"/>
      <c r="F28" s="215"/>
      <c r="G28" s="215">
        <v>5000</v>
      </c>
      <c r="H28" s="215"/>
      <c r="I28" s="215"/>
      <c r="J28" s="215"/>
      <c r="K28" s="215"/>
      <c r="L28" s="241">
        <f t="shared" si="3"/>
        <v>5000</v>
      </c>
      <c r="M28" s="229"/>
      <c r="N28" s="215"/>
      <c r="O28" s="215"/>
      <c r="P28" s="243">
        <f t="shared" si="1"/>
        <v>0</v>
      </c>
      <c r="Q28" s="236">
        <f t="shared" si="2"/>
        <v>5000</v>
      </c>
    </row>
    <row r="29" spans="1:17" ht="12.75">
      <c r="A29" s="223">
        <v>13730</v>
      </c>
      <c r="B29" s="655" t="s">
        <v>146</v>
      </c>
      <c r="C29" s="655"/>
      <c r="D29" s="655"/>
      <c r="E29" s="655"/>
      <c r="F29" s="215"/>
      <c r="G29" s="215"/>
      <c r="H29" s="215"/>
      <c r="I29" s="215"/>
      <c r="J29" s="215"/>
      <c r="K29" s="215"/>
      <c r="L29" s="241">
        <f t="shared" si="3"/>
        <v>0</v>
      </c>
      <c r="M29" s="229"/>
      <c r="N29" s="215"/>
      <c r="O29" s="215"/>
      <c r="P29" s="243">
        <f t="shared" si="1"/>
        <v>0</v>
      </c>
      <c r="Q29" s="236">
        <f t="shared" si="2"/>
        <v>0</v>
      </c>
    </row>
    <row r="30" spans="1:17" ht="12.75">
      <c r="A30" s="223">
        <v>13750</v>
      </c>
      <c r="B30" s="655" t="s">
        <v>147</v>
      </c>
      <c r="C30" s="655"/>
      <c r="D30" s="655"/>
      <c r="E30" s="655"/>
      <c r="F30" s="215"/>
      <c r="G30" s="215"/>
      <c r="H30" s="215"/>
      <c r="I30" s="215"/>
      <c r="J30" s="215"/>
      <c r="K30" s="215"/>
      <c r="L30" s="241">
        <f t="shared" si="3"/>
        <v>0</v>
      </c>
      <c r="M30" s="229"/>
      <c r="N30" s="215"/>
      <c r="O30" s="215"/>
      <c r="P30" s="243">
        <f t="shared" si="1"/>
        <v>0</v>
      </c>
      <c r="Q30" s="236">
        <f t="shared" si="2"/>
        <v>0</v>
      </c>
    </row>
    <row r="31" spans="1:17" ht="12.75">
      <c r="A31" s="223">
        <v>13760</v>
      </c>
      <c r="B31" s="655" t="s">
        <v>148</v>
      </c>
      <c r="C31" s="655"/>
      <c r="D31" s="655"/>
      <c r="E31" s="655"/>
      <c r="F31" s="215"/>
      <c r="G31" s="215"/>
      <c r="H31" s="215"/>
      <c r="I31" s="215"/>
      <c r="J31" s="215"/>
      <c r="K31" s="215"/>
      <c r="L31" s="241">
        <f t="shared" si="3"/>
        <v>0</v>
      </c>
      <c r="M31" s="229">
        <v>432</v>
      </c>
      <c r="N31" s="215"/>
      <c r="O31" s="215"/>
      <c r="P31" s="243">
        <f t="shared" si="1"/>
        <v>432</v>
      </c>
      <c r="Q31" s="236">
        <f t="shared" si="2"/>
        <v>432</v>
      </c>
    </row>
    <row r="32" spans="1:17" ht="12.75">
      <c r="A32" s="223">
        <v>13770</v>
      </c>
      <c r="B32" s="655" t="s">
        <v>455</v>
      </c>
      <c r="C32" s="627"/>
      <c r="D32" s="627"/>
      <c r="E32" s="627"/>
      <c r="F32" s="215"/>
      <c r="G32" s="215">
        <v>40</v>
      </c>
      <c r="H32" s="215"/>
      <c r="I32" s="215"/>
      <c r="J32" s="215"/>
      <c r="K32" s="215"/>
      <c r="L32" s="241">
        <f t="shared" si="3"/>
        <v>40</v>
      </c>
      <c r="M32" s="229"/>
      <c r="N32" s="215"/>
      <c r="O32" s="215">
        <v>211.2</v>
      </c>
      <c r="P32" s="243">
        <f t="shared" si="1"/>
        <v>211.2</v>
      </c>
      <c r="Q32" s="236">
        <f t="shared" si="2"/>
        <v>251.2</v>
      </c>
    </row>
    <row r="33" spans="1:17" ht="12.75">
      <c r="A33" s="223">
        <v>13780</v>
      </c>
      <c r="B33" s="655" t="s">
        <v>117</v>
      </c>
      <c r="C33" s="655"/>
      <c r="D33" s="655"/>
      <c r="E33" s="655"/>
      <c r="F33" s="215"/>
      <c r="G33" s="215">
        <v>7159.65</v>
      </c>
      <c r="H33" s="215"/>
      <c r="I33" s="215"/>
      <c r="J33" s="215"/>
      <c r="K33" s="215"/>
      <c r="L33" s="241">
        <f t="shared" si="3"/>
        <v>7159.65</v>
      </c>
      <c r="M33" s="229">
        <v>2477.95</v>
      </c>
      <c r="N33" s="215"/>
      <c r="O33" s="215"/>
      <c r="P33" s="243">
        <f t="shared" si="1"/>
        <v>2477.95</v>
      </c>
      <c r="Q33" s="236">
        <f t="shared" si="2"/>
        <v>9637.599999999999</v>
      </c>
    </row>
    <row r="34" spans="1:17" ht="12.75">
      <c r="A34" s="223">
        <v>13950</v>
      </c>
      <c r="B34" s="655" t="s">
        <v>118</v>
      </c>
      <c r="C34" s="655"/>
      <c r="D34" s="655"/>
      <c r="E34" s="655"/>
      <c r="F34" s="215"/>
      <c r="G34" s="215">
        <v>1263.84</v>
      </c>
      <c r="H34" s="215"/>
      <c r="I34" s="215"/>
      <c r="J34" s="215"/>
      <c r="K34" s="215"/>
      <c r="L34" s="241">
        <f t="shared" si="3"/>
        <v>1263.84</v>
      </c>
      <c r="M34" s="229"/>
      <c r="N34" s="215"/>
      <c r="O34" s="215"/>
      <c r="P34" s="243">
        <f t="shared" si="1"/>
        <v>0</v>
      </c>
      <c r="Q34" s="236">
        <f t="shared" si="2"/>
        <v>1263.84</v>
      </c>
    </row>
    <row r="35" spans="1:17" ht="12.75">
      <c r="A35" s="223">
        <v>14010</v>
      </c>
      <c r="B35" s="655" t="s">
        <v>119</v>
      </c>
      <c r="C35" s="655"/>
      <c r="D35" s="655"/>
      <c r="E35" s="655"/>
      <c r="F35" s="215"/>
      <c r="G35" s="215">
        <v>8996.9</v>
      </c>
      <c r="H35" s="215"/>
      <c r="I35" s="215"/>
      <c r="J35" s="215"/>
      <c r="K35" s="215"/>
      <c r="L35" s="241">
        <f t="shared" si="3"/>
        <v>8996.9</v>
      </c>
      <c r="M35" s="229">
        <v>1421.61</v>
      </c>
      <c r="N35" s="215"/>
      <c r="O35" s="215">
        <v>2097.54</v>
      </c>
      <c r="P35" s="243">
        <f t="shared" si="1"/>
        <v>3519.1499999999996</v>
      </c>
      <c r="Q35" s="236">
        <f t="shared" si="2"/>
        <v>12516.05</v>
      </c>
    </row>
    <row r="36" spans="1:17" ht="12.75">
      <c r="A36" s="223">
        <v>14020</v>
      </c>
      <c r="B36" s="655" t="s">
        <v>145</v>
      </c>
      <c r="C36" s="655"/>
      <c r="D36" s="655"/>
      <c r="E36" s="655"/>
      <c r="F36" s="215">
        <v>650</v>
      </c>
      <c r="G36" s="215"/>
      <c r="H36" s="215"/>
      <c r="I36" s="215"/>
      <c r="J36" s="215"/>
      <c r="K36" s="215">
        <v>286.5</v>
      </c>
      <c r="L36" s="241">
        <f t="shared" si="3"/>
        <v>936.5</v>
      </c>
      <c r="M36" s="229"/>
      <c r="N36" s="215"/>
      <c r="O36" s="215"/>
      <c r="P36" s="243">
        <f t="shared" si="1"/>
        <v>0</v>
      </c>
      <c r="Q36" s="236">
        <f t="shared" si="2"/>
        <v>936.5</v>
      </c>
    </row>
    <row r="37" spans="1:17" ht="12.75">
      <c r="A37" s="223">
        <v>14030</v>
      </c>
      <c r="B37" s="655" t="s">
        <v>120</v>
      </c>
      <c r="C37" s="655"/>
      <c r="D37" s="655"/>
      <c r="E37" s="655"/>
      <c r="F37" s="215"/>
      <c r="G37" s="215"/>
      <c r="H37" s="215"/>
      <c r="I37" s="215"/>
      <c r="J37" s="215"/>
      <c r="K37" s="215"/>
      <c r="L37" s="241">
        <f t="shared" si="3"/>
        <v>0</v>
      </c>
      <c r="M37" s="229">
        <v>780</v>
      </c>
      <c r="N37" s="215"/>
      <c r="O37" s="215"/>
      <c r="P37" s="243">
        <f t="shared" si="1"/>
        <v>780</v>
      </c>
      <c r="Q37" s="236">
        <f t="shared" si="2"/>
        <v>780</v>
      </c>
    </row>
    <row r="38" spans="1:17" ht="12.75">
      <c r="A38" s="223">
        <v>14040</v>
      </c>
      <c r="B38" s="655" t="s">
        <v>132</v>
      </c>
      <c r="C38" s="655"/>
      <c r="D38" s="655"/>
      <c r="E38" s="655"/>
      <c r="F38" s="215">
        <v>16.2</v>
      </c>
      <c r="G38" s="215"/>
      <c r="H38" s="215">
        <v>28</v>
      </c>
      <c r="I38" s="215"/>
      <c r="J38" s="215"/>
      <c r="K38" s="215"/>
      <c r="L38" s="241">
        <f t="shared" si="3"/>
        <v>44.2</v>
      </c>
      <c r="M38" s="229"/>
      <c r="N38" s="215"/>
      <c r="O38" s="215"/>
      <c r="P38" s="243">
        <f t="shared" si="1"/>
        <v>0</v>
      </c>
      <c r="Q38" s="236">
        <f t="shared" si="2"/>
        <v>44.2</v>
      </c>
    </row>
    <row r="39" spans="1:17" ht="12.75">
      <c r="A39" s="223">
        <v>14050</v>
      </c>
      <c r="B39" s="655" t="s">
        <v>121</v>
      </c>
      <c r="C39" s="655"/>
      <c r="D39" s="655"/>
      <c r="E39" s="655"/>
      <c r="F39" s="215">
        <v>1096</v>
      </c>
      <c r="G39" s="215">
        <v>530</v>
      </c>
      <c r="H39" s="215"/>
      <c r="I39" s="215"/>
      <c r="J39" s="215"/>
      <c r="K39" s="215"/>
      <c r="L39" s="241">
        <f t="shared" si="3"/>
        <v>1626</v>
      </c>
      <c r="M39" s="229">
        <v>92</v>
      </c>
      <c r="N39" s="215"/>
      <c r="O39" s="215"/>
      <c r="P39" s="243">
        <f t="shared" si="1"/>
        <v>92</v>
      </c>
      <c r="Q39" s="236">
        <f t="shared" si="2"/>
        <v>1718</v>
      </c>
    </row>
    <row r="40" spans="1:17" ht="12.75">
      <c r="A40" s="223">
        <v>14210</v>
      </c>
      <c r="B40" s="655" t="s">
        <v>122</v>
      </c>
      <c r="C40" s="655"/>
      <c r="D40" s="655"/>
      <c r="E40" s="655"/>
      <c r="F40" s="215"/>
      <c r="G40" s="215">
        <v>5185.2</v>
      </c>
      <c r="H40" s="215"/>
      <c r="I40" s="215"/>
      <c r="J40" s="215"/>
      <c r="K40" s="215"/>
      <c r="L40" s="241">
        <f t="shared" si="3"/>
        <v>5185.2</v>
      </c>
      <c r="M40" s="229"/>
      <c r="N40" s="215"/>
      <c r="O40" s="215"/>
      <c r="P40" s="243">
        <f t="shared" si="1"/>
        <v>0</v>
      </c>
      <c r="Q40" s="236">
        <f t="shared" si="2"/>
        <v>5185.2</v>
      </c>
    </row>
    <row r="41" spans="1:17" ht="12.75">
      <c r="A41" s="223">
        <v>14220</v>
      </c>
      <c r="B41" s="655" t="s">
        <v>133</v>
      </c>
      <c r="C41" s="655"/>
      <c r="D41" s="655"/>
      <c r="E41" s="655"/>
      <c r="F41" s="215"/>
      <c r="G41" s="215">
        <v>312</v>
      </c>
      <c r="H41" s="215"/>
      <c r="I41" s="215"/>
      <c r="J41" s="215"/>
      <c r="K41" s="215"/>
      <c r="L41" s="241">
        <f t="shared" si="3"/>
        <v>312</v>
      </c>
      <c r="M41" s="229"/>
      <c r="N41" s="215"/>
      <c r="O41" s="215"/>
      <c r="P41" s="243">
        <f t="shared" si="1"/>
        <v>0</v>
      </c>
      <c r="Q41" s="236">
        <f t="shared" si="2"/>
        <v>312</v>
      </c>
    </row>
    <row r="42" spans="1:17" ht="12.75">
      <c r="A42" s="223">
        <v>14230</v>
      </c>
      <c r="B42" s="655" t="s">
        <v>123</v>
      </c>
      <c r="C42" s="655"/>
      <c r="D42" s="655"/>
      <c r="E42" s="655"/>
      <c r="F42" s="215">
        <v>241</v>
      </c>
      <c r="G42" s="215">
        <v>150</v>
      </c>
      <c r="H42" s="215">
        <v>345</v>
      </c>
      <c r="I42" s="215"/>
      <c r="J42" s="215"/>
      <c r="K42" s="215"/>
      <c r="L42" s="241">
        <f t="shared" si="3"/>
        <v>736</v>
      </c>
      <c r="M42" s="229">
        <v>135</v>
      </c>
      <c r="N42" s="215"/>
      <c r="O42" s="215"/>
      <c r="P42" s="243">
        <f t="shared" si="1"/>
        <v>135</v>
      </c>
      <c r="Q42" s="236">
        <f t="shared" si="2"/>
        <v>871</v>
      </c>
    </row>
    <row r="43" spans="1:17" ht="12.75">
      <c r="A43" s="223">
        <v>14310</v>
      </c>
      <c r="B43" s="655" t="s">
        <v>124</v>
      </c>
      <c r="C43" s="655"/>
      <c r="D43" s="655"/>
      <c r="E43" s="655"/>
      <c r="F43" s="215">
        <v>656.2</v>
      </c>
      <c r="G43" s="215">
        <v>2652.26</v>
      </c>
      <c r="H43" s="215">
        <v>32</v>
      </c>
      <c r="I43" s="215"/>
      <c r="J43" s="215"/>
      <c r="K43" s="215">
        <v>954.8</v>
      </c>
      <c r="L43" s="241">
        <f t="shared" si="3"/>
        <v>4295.26</v>
      </c>
      <c r="M43" s="229">
        <v>2210</v>
      </c>
      <c r="N43" s="215"/>
      <c r="O43" s="215"/>
      <c r="P43" s="243">
        <f t="shared" si="1"/>
        <v>2210</v>
      </c>
      <c r="Q43" s="236">
        <f t="shared" si="2"/>
        <v>6505.26</v>
      </c>
    </row>
    <row r="44" spans="1:17" ht="12.75">
      <c r="A44" s="224"/>
      <c r="B44" s="657" t="s">
        <v>129</v>
      </c>
      <c r="C44" s="657"/>
      <c r="D44" s="657"/>
      <c r="E44" s="657"/>
      <c r="F44" s="219">
        <f>SUM(F14:F43)</f>
        <v>4999.999999999999</v>
      </c>
      <c r="G44" s="219">
        <f>SUM(G14:G43)</f>
        <v>49999.99999999999</v>
      </c>
      <c r="H44" s="219">
        <f>SUM(H14:H43)</f>
        <v>5000</v>
      </c>
      <c r="I44" s="219">
        <f>SUM(I15:I43)</f>
        <v>0</v>
      </c>
      <c r="J44" s="219">
        <f>SUM(J14:J43)</f>
        <v>0</v>
      </c>
      <c r="K44" s="219">
        <f>SUM(K14:K43)</f>
        <v>3998</v>
      </c>
      <c r="L44" s="231">
        <f t="shared" si="3"/>
        <v>63997.99999999999</v>
      </c>
      <c r="M44" s="232">
        <f>SUM(M14:M43)</f>
        <v>10954.47</v>
      </c>
      <c r="N44" s="232">
        <f>SUM(N14:N43)</f>
        <v>0</v>
      </c>
      <c r="O44" s="232">
        <f>SUM(O14:O43)</f>
        <v>5999.24</v>
      </c>
      <c r="P44" s="234">
        <f t="shared" si="1"/>
        <v>16953.71</v>
      </c>
      <c r="Q44" s="235">
        <f t="shared" si="2"/>
        <v>80951.70999999999</v>
      </c>
    </row>
    <row r="45" spans="1:17" ht="12.75">
      <c r="A45" s="223">
        <v>21110</v>
      </c>
      <c r="B45" s="655" t="s">
        <v>126</v>
      </c>
      <c r="C45" s="655"/>
      <c r="D45" s="655"/>
      <c r="E45" s="655"/>
      <c r="F45" s="215">
        <v>10637.84</v>
      </c>
      <c r="G45" s="215"/>
      <c r="H45" s="215"/>
      <c r="I45" s="215"/>
      <c r="J45" s="215"/>
      <c r="K45" s="215"/>
      <c r="L45" s="241">
        <f t="shared" si="3"/>
        <v>10637.84</v>
      </c>
      <c r="M45" s="229"/>
      <c r="N45" s="215"/>
      <c r="O45" s="215"/>
      <c r="P45" s="243">
        <f t="shared" si="1"/>
        <v>0</v>
      </c>
      <c r="Q45" s="236">
        <f t="shared" si="2"/>
        <v>10637.84</v>
      </c>
    </row>
    <row r="46" spans="1:17" ht="12.75">
      <c r="A46" s="223">
        <v>21120</v>
      </c>
      <c r="B46" s="655" t="s">
        <v>127</v>
      </c>
      <c r="C46" s="655"/>
      <c r="D46" s="655"/>
      <c r="E46" s="655"/>
      <c r="F46" s="215">
        <v>2140</v>
      </c>
      <c r="G46" s="215"/>
      <c r="H46" s="215"/>
      <c r="I46" s="215"/>
      <c r="J46" s="215"/>
      <c r="K46" s="215"/>
      <c r="L46" s="241">
        <f t="shared" si="3"/>
        <v>2140</v>
      </c>
      <c r="M46" s="229"/>
      <c r="N46" s="215"/>
      <c r="O46" s="215"/>
      <c r="P46" s="243">
        <f t="shared" si="1"/>
        <v>0</v>
      </c>
      <c r="Q46" s="236">
        <f t="shared" si="2"/>
        <v>2140</v>
      </c>
    </row>
    <row r="47" spans="1:17" ht="12.75">
      <c r="A47" s="223">
        <v>22200</v>
      </c>
      <c r="B47" s="655" t="s">
        <v>128</v>
      </c>
      <c r="C47" s="655"/>
      <c r="D47" s="655"/>
      <c r="E47" s="655"/>
      <c r="F47" s="215">
        <v>19374.38</v>
      </c>
      <c r="G47" s="215"/>
      <c r="H47" s="215"/>
      <c r="I47" s="215"/>
      <c r="J47" s="215"/>
      <c r="K47" s="215"/>
      <c r="L47" s="241">
        <f t="shared" si="3"/>
        <v>19374.38</v>
      </c>
      <c r="M47" s="229"/>
      <c r="N47" s="215"/>
      <c r="O47" s="215"/>
      <c r="P47" s="243">
        <f t="shared" si="1"/>
        <v>0</v>
      </c>
      <c r="Q47" s="236">
        <f t="shared" si="2"/>
        <v>19374.38</v>
      </c>
    </row>
    <row r="48" spans="1:17" ht="12.75">
      <c r="A48" s="224"/>
      <c r="B48" s="657" t="s">
        <v>149</v>
      </c>
      <c r="C48" s="657"/>
      <c r="D48" s="657"/>
      <c r="E48" s="657"/>
      <c r="F48" s="219">
        <f>SUM(F45:F47)</f>
        <v>32152.22</v>
      </c>
      <c r="G48" s="220"/>
      <c r="H48" s="220"/>
      <c r="I48" s="220"/>
      <c r="J48" s="220"/>
      <c r="K48" s="220"/>
      <c r="L48" s="231">
        <f t="shared" si="3"/>
        <v>32152.22</v>
      </c>
      <c r="M48" s="232"/>
      <c r="N48" s="219"/>
      <c r="O48" s="219"/>
      <c r="P48" s="234">
        <f t="shared" si="1"/>
        <v>0</v>
      </c>
      <c r="Q48" s="235">
        <f t="shared" si="2"/>
        <v>32152.22</v>
      </c>
    </row>
    <row r="49" spans="1:17" ht="12.75">
      <c r="A49" s="223">
        <v>31110</v>
      </c>
      <c r="B49" s="655" t="s">
        <v>150</v>
      </c>
      <c r="C49" s="655"/>
      <c r="D49" s="655"/>
      <c r="E49" s="655"/>
      <c r="F49" s="215"/>
      <c r="G49" s="215"/>
      <c r="H49" s="215"/>
      <c r="I49" s="215"/>
      <c r="J49" s="215"/>
      <c r="K49" s="215"/>
      <c r="L49" s="241">
        <f t="shared" si="3"/>
        <v>0</v>
      </c>
      <c r="M49" s="229"/>
      <c r="N49" s="215"/>
      <c r="O49" s="215"/>
      <c r="P49" s="243">
        <f t="shared" si="1"/>
        <v>0</v>
      </c>
      <c r="Q49" s="236">
        <f t="shared" si="2"/>
        <v>0</v>
      </c>
    </row>
    <row r="50" spans="1:17" ht="12.75">
      <c r="A50" s="223">
        <v>31121</v>
      </c>
      <c r="B50" s="655" t="s">
        <v>457</v>
      </c>
      <c r="C50" s="655"/>
      <c r="D50" s="655"/>
      <c r="E50" s="655"/>
      <c r="F50" s="215"/>
      <c r="G50" s="215"/>
      <c r="H50" s="215"/>
      <c r="I50" s="215">
        <v>25000</v>
      </c>
      <c r="J50" s="215"/>
      <c r="K50" s="215"/>
      <c r="L50" s="241">
        <f t="shared" si="3"/>
        <v>25000</v>
      </c>
      <c r="M50" s="229"/>
      <c r="N50" s="215"/>
      <c r="O50" s="215"/>
      <c r="P50" s="243">
        <f t="shared" si="1"/>
        <v>0</v>
      </c>
      <c r="Q50" s="236">
        <f t="shared" si="2"/>
        <v>25000</v>
      </c>
    </row>
    <row r="51" spans="1:17" ht="12.75">
      <c r="A51" s="223">
        <v>31122</v>
      </c>
      <c r="B51" s="655" t="s">
        <v>461</v>
      </c>
      <c r="C51" s="627"/>
      <c r="D51" s="627"/>
      <c r="E51" s="627"/>
      <c r="F51" s="215"/>
      <c r="G51" s="215"/>
      <c r="H51" s="215"/>
      <c r="I51" s="215"/>
      <c r="J51" s="215">
        <v>17630.3</v>
      </c>
      <c r="K51" s="215"/>
      <c r="L51" s="241">
        <f t="shared" si="3"/>
        <v>17630.3</v>
      </c>
      <c r="M51" s="229"/>
      <c r="N51" s="215"/>
      <c r="O51" s="215"/>
      <c r="P51" s="243">
        <f t="shared" si="1"/>
        <v>0</v>
      </c>
      <c r="Q51" s="236">
        <f t="shared" si="2"/>
        <v>17630.3</v>
      </c>
    </row>
    <row r="52" spans="1:17" ht="12.75">
      <c r="A52" s="223">
        <v>31123</v>
      </c>
      <c r="B52" s="660" t="s">
        <v>464</v>
      </c>
      <c r="C52" s="614"/>
      <c r="D52" s="614"/>
      <c r="E52" s="615"/>
      <c r="F52" s="215"/>
      <c r="G52" s="215"/>
      <c r="H52" s="215"/>
      <c r="I52" s="215"/>
      <c r="J52" s="215"/>
      <c r="K52" s="215"/>
      <c r="L52" s="241"/>
      <c r="M52" s="229"/>
      <c r="N52" s="215">
        <v>13573.17</v>
      </c>
      <c r="O52" s="215"/>
      <c r="P52" s="243">
        <f t="shared" si="1"/>
        <v>13573.17</v>
      </c>
      <c r="Q52" s="236">
        <f t="shared" si="2"/>
        <v>13573.17</v>
      </c>
    </row>
    <row r="53" spans="1:17" ht="12.75">
      <c r="A53" s="223">
        <v>31230</v>
      </c>
      <c r="B53" s="655" t="s">
        <v>458</v>
      </c>
      <c r="C53" s="655"/>
      <c r="D53" s="655"/>
      <c r="E53" s="655"/>
      <c r="F53" s="215"/>
      <c r="G53" s="215"/>
      <c r="H53" s="215"/>
      <c r="I53" s="215">
        <v>146206</v>
      </c>
      <c r="J53" s="215"/>
      <c r="K53" s="215"/>
      <c r="L53" s="241">
        <f t="shared" si="3"/>
        <v>146206</v>
      </c>
      <c r="M53" s="229"/>
      <c r="N53" s="215">
        <v>63305.7</v>
      </c>
      <c r="O53" s="215"/>
      <c r="P53" s="243">
        <f t="shared" si="1"/>
        <v>63305.7</v>
      </c>
      <c r="Q53" s="236">
        <f t="shared" si="2"/>
        <v>209511.7</v>
      </c>
    </row>
    <row r="54" spans="1:17" ht="12.75">
      <c r="A54" s="223">
        <v>31250</v>
      </c>
      <c r="B54" s="655" t="s">
        <v>135</v>
      </c>
      <c r="C54" s="655"/>
      <c r="D54" s="655"/>
      <c r="E54" s="655"/>
      <c r="F54" s="215"/>
      <c r="G54" s="215"/>
      <c r="H54" s="215"/>
      <c r="I54" s="215">
        <v>16962.25</v>
      </c>
      <c r="J54" s="215"/>
      <c r="K54" s="215"/>
      <c r="L54" s="241">
        <f t="shared" si="3"/>
        <v>16962.25</v>
      </c>
      <c r="M54" s="229"/>
      <c r="N54" s="215">
        <v>12046.76</v>
      </c>
      <c r="O54" s="215"/>
      <c r="P54" s="243">
        <f t="shared" si="1"/>
        <v>12046.76</v>
      </c>
      <c r="Q54" s="236">
        <f t="shared" si="2"/>
        <v>29009.010000000002</v>
      </c>
    </row>
    <row r="55" spans="1:17" ht="12.75">
      <c r="A55" s="223">
        <v>31260</v>
      </c>
      <c r="B55" s="655" t="s">
        <v>136</v>
      </c>
      <c r="C55" s="655"/>
      <c r="D55" s="655"/>
      <c r="E55" s="655"/>
      <c r="F55" s="215"/>
      <c r="G55" s="215"/>
      <c r="H55" s="215"/>
      <c r="I55" s="215">
        <v>2500</v>
      </c>
      <c r="J55" s="215"/>
      <c r="K55" s="215"/>
      <c r="L55" s="241">
        <f t="shared" si="3"/>
        <v>2500</v>
      </c>
      <c r="M55" s="229"/>
      <c r="N55" s="215">
        <v>2641.5</v>
      </c>
      <c r="O55" s="215"/>
      <c r="P55" s="243">
        <f t="shared" si="1"/>
        <v>2641.5</v>
      </c>
      <c r="Q55" s="236">
        <f t="shared" si="2"/>
        <v>5141.5</v>
      </c>
    </row>
    <row r="56" spans="1:17" ht="12.75">
      <c r="A56" s="223">
        <v>31610</v>
      </c>
      <c r="B56" s="655" t="s">
        <v>459</v>
      </c>
      <c r="C56" s="655"/>
      <c r="D56" s="655"/>
      <c r="E56" s="655"/>
      <c r="F56" s="215"/>
      <c r="G56" s="215"/>
      <c r="H56" s="215"/>
      <c r="I56" s="215">
        <v>700</v>
      </c>
      <c r="J56" s="215"/>
      <c r="K56" s="215"/>
      <c r="L56" s="241">
        <f t="shared" si="3"/>
        <v>700</v>
      </c>
      <c r="M56" s="229"/>
      <c r="N56" s="215"/>
      <c r="O56" s="215"/>
      <c r="P56" s="243">
        <f t="shared" si="1"/>
        <v>0</v>
      </c>
      <c r="Q56" s="236">
        <f t="shared" si="2"/>
        <v>700</v>
      </c>
    </row>
    <row r="57" spans="1:17" ht="12.75">
      <c r="A57" s="223">
        <v>31660</v>
      </c>
      <c r="B57" s="655" t="s">
        <v>462</v>
      </c>
      <c r="C57" s="627"/>
      <c r="D57" s="627"/>
      <c r="E57" s="627"/>
      <c r="F57" s="215"/>
      <c r="G57" s="215"/>
      <c r="H57" s="215"/>
      <c r="I57" s="215"/>
      <c r="J57" s="215">
        <v>7995</v>
      </c>
      <c r="K57" s="215"/>
      <c r="L57" s="241">
        <f t="shared" si="3"/>
        <v>7995</v>
      </c>
      <c r="M57" s="229"/>
      <c r="N57" s="215"/>
      <c r="O57" s="215"/>
      <c r="P57" s="243">
        <f t="shared" si="1"/>
        <v>0</v>
      </c>
      <c r="Q57" s="236">
        <f t="shared" si="2"/>
        <v>7995</v>
      </c>
    </row>
    <row r="58" spans="1:17" ht="12.75">
      <c r="A58" s="223">
        <v>31690</v>
      </c>
      <c r="B58" s="660" t="s">
        <v>113</v>
      </c>
      <c r="C58" s="661"/>
      <c r="D58" s="661"/>
      <c r="E58" s="662"/>
      <c r="F58" s="215"/>
      <c r="G58" s="215"/>
      <c r="H58" s="215"/>
      <c r="I58" s="215"/>
      <c r="J58" s="215"/>
      <c r="K58" s="215"/>
      <c r="L58" s="241">
        <f t="shared" si="3"/>
        <v>0</v>
      </c>
      <c r="M58" s="229"/>
      <c r="N58" s="215">
        <v>5716.35</v>
      </c>
      <c r="O58" s="215"/>
      <c r="P58" s="243">
        <f t="shared" si="1"/>
        <v>5716.35</v>
      </c>
      <c r="Q58" s="236">
        <f t="shared" si="2"/>
        <v>5716.35</v>
      </c>
    </row>
    <row r="59" spans="1:17" ht="12.75">
      <c r="A59" s="223">
        <v>31701</v>
      </c>
      <c r="B59" s="660" t="s">
        <v>465</v>
      </c>
      <c r="C59" s="614"/>
      <c r="D59" s="614"/>
      <c r="E59" s="206"/>
      <c r="F59" s="215"/>
      <c r="G59" s="215"/>
      <c r="H59" s="215"/>
      <c r="I59" s="215"/>
      <c r="J59" s="215"/>
      <c r="K59" s="215"/>
      <c r="L59" s="241"/>
      <c r="M59" s="229"/>
      <c r="N59" s="215">
        <v>8235.4</v>
      </c>
      <c r="O59" s="215"/>
      <c r="P59" s="243">
        <f t="shared" si="1"/>
        <v>8235.4</v>
      </c>
      <c r="Q59" s="236">
        <f t="shared" si="2"/>
        <v>8235.4</v>
      </c>
    </row>
    <row r="60" spans="1:17" ht="12.75">
      <c r="A60" s="225"/>
      <c r="B60" s="657" t="s">
        <v>137</v>
      </c>
      <c r="C60" s="657"/>
      <c r="D60" s="657"/>
      <c r="E60" s="657"/>
      <c r="F60" s="220"/>
      <c r="G60" s="220"/>
      <c r="H60" s="219">
        <f>SUM(H49:H55)</f>
        <v>0</v>
      </c>
      <c r="I60" s="219">
        <f>SUM(I49:I58)</f>
        <v>191368.25</v>
      </c>
      <c r="J60" s="219">
        <f>SUM(J49:J58)</f>
        <v>25625.3</v>
      </c>
      <c r="K60" s="220"/>
      <c r="L60" s="231">
        <f t="shared" si="3"/>
        <v>216993.55</v>
      </c>
      <c r="M60" s="232"/>
      <c r="N60" s="219">
        <f>SUM(N49:N59)</f>
        <v>105518.87999999999</v>
      </c>
      <c r="O60" s="219"/>
      <c r="P60" s="234">
        <f t="shared" si="1"/>
        <v>105518.87999999999</v>
      </c>
      <c r="Q60" s="235">
        <f t="shared" si="2"/>
        <v>322512.43</v>
      </c>
    </row>
    <row r="61" spans="1:17" ht="25.5" customHeight="1" thickBot="1">
      <c r="A61" s="238"/>
      <c r="B61" s="659" t="s">
        <v>152</v>
      </c>
      <c r="C61" s="659"/>
      <c r="D61" s="659"/>
      <c r="E61" s="659"/>
      <c r="F61" s="239">
        <f aca="true" t="shared" si="4" ref="F61:K61">SUM(F13+F44+F48+F60)</f>
        <v>37152.22</v>
      </c>
      <c r="G61" s="239">
        <f t="shared" si="4"/>
        <v>49999.99999999999</v>
      </c>
      <c r="H61" s="239">
        <f t="shared" si="4"/>
        <v>5000</v>
      </c>
      <c r="I61" s="239">
        <f t="shared" si="4"/>
        <v>191368.25</v>
      </c>
      <c r="J61" s="239">
        <f t="shared" si="4"/>
        <v>25625.3</v>
      </c>
      <c r="K61" s="239">
        <f t="shared" si="4"/>
        <v>3998</v>
      </c>
      <c r="L61" s="242">
        <f t="shared" si="3"/>
        <v>313143.76999999996</v>
      </c>
      <c r="M61" s="240">
        <f>SUM(M13+M44+M48+M60)</f>
        <v>10954.47</v>
      </c>
      <c r="N61" s="240">
        <f>SUM(N13+N44+N48+N60)</f>
        <v>105518.87999999999</v>
      </c>
      <c r="O61" s="240">
        <f>SUM(O13+O44+O48+O60)</f>
        <v>12249.529999999999</v>
      </c>
      <c r="P61" s="244">
        <f t="shared" si="1"/>
        <v>128722.87999999999</v>
      </c>
      <c r="Q61" s="237">
        <f t="shared" si="2"/>
        <v>441866.64999999997</v>
      </c>
    </row>
    <row r="62" spans="1:16" ht="12.7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</row>
    <row r="63" spans="1:16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</row>
    <row r="64" spans="1:16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</row>
    <row r="65" spans="1:16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</row>
    <row r="66" spans="1:16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</row>
    <row r="71" spans="1:12" ht="20.25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</sheetData>
  <mergeCells count="60">
    <mergeCell ref="B58:E58"/>
    <mergeCell ref="B59:D59"/>
    <mergeCell ref="Q6:Q7"/>
    <mergeCell ref="A3:P3"/>
    <mergeCell ref="A6:A7"/>
    <mergeCell ref="M6:P6"/>
    <mergeCell ref="B52:E52"/>
    <mergeCell ref="B56:E56"/>
    <mergeCell ref="B51:E51"/>
    <mergeCell ref="B57:E57"/>
    <mergeCell ref="F6:L6"/>
    <mergeCell ref="B61:E61"/>
    <mergeCell ref="B19:E19"/>
    <mergeCell ref="B43:E43"/>
    <mergeCell ref="B44:E44"/>
    <mergeCell ref="B55:E55"/>
    <mergeCell ref="B60:E60"/>
    <mergeCell ref="B45:E45"/>
    <mergeCell ref="B46:E46"/>
    <mergeCell ref="B47:E47"/>
    <mergeCell ref="B48:E48"/>
    <mergeCell ref="B49:E49"/>
    <mergeCell ref="B53:E53"/>
    <mergeCell ref="B54:E54"/>
    <mergeCell ref="B50:E50"/>
    <mergeCell ref="B36:E36"/>
    <mergeCell ref="B29:E29"/>
    <mergeCell ref="B30:E30"/>
    <mergeCell ref="B31:E31"/>
    <mergeCell ref="B35:E35"/>
    <mergeCell ref="B25:E25"/>
    <mergeCell ref="B27:E27"/>
    <mergeCell ref="B26:E26"/>
    <mergeCell ref="B42:E42"/>
    <mergeCell ref="B38:E38"/>
    <mergeCell ref="B41:E41"/>
    <mergeCell ref="B28:E28"/>
    <mergeCell ref="B37:E37"/>
    <mergeCell ref="B39:E39"/>
    <mergeCell ref="B40:E40"/>
    <mergeCell ref="B11:E11"/>
    <mergeCell ref="B12:E12"/>
    <mergeCell ref="B13:E13"/>
    <mergeCell ref="B16:E16"/>
    <mergeCell ref="B14:E14"/>
    <mergeCell ref="B15:E15"/>
    <mergeCell ref="B17:E17"/>
    <mergeCell ref="B21:E21"/>
    <mergeCell ref="B34:E34"/>
    <mergeCell ref="B33:E33"/>
    <mergeCell ref="B18:E18"/>
    <mergeCell ref="B20:E20"/>
    <mergeCell ref="B22:E22"/>
    <mergeCell ref="B32:E32"/>
    <mergeCell ref="B23:E23"/>
    <mergeCell ref="B24:E24"/>
    <mergeCell ref="B6:E7"/>
    <mergeCell ref="B8:E8"/>
    <mergeCell ref="B9:E9"/>
    <mergeCell ref="B10:E10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landscape" paperSize="9" r:id="rId1"/>
  <headerFooter alignWithMargins="0">
    <oddHeader>&amp;Cpage 25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5"/>
  </sheetPr>
  <dimension ref="A1:U142"/>
  <sheetViews>
    <sheetView workbookViewId="0" topLeftCell="A1">
      <selection activeCell="A1" sqref="A1:T70"/>
    </sheetView>
  </sheetViews>
  <sheetFormatPr defaultColWidth="9.140625" defaultRowHeight="12.75"/>
  <cols>
    <col min="1" max="1" width="6.28125" style="0" customWidth="1"/>
    <col min="5" max="5" width="4.8515625" style="0" customWidth="1"/>
    <col min="6" max="6" width="8.7109375" style="0" customWidth="1"/>
    <col min="7" max="7" width="9.00390625" style="0" customWidth="1"/>
    <col min="8" max="8" width="8.00390625" style="0" customWidth="1"/>
    <col min="10" max="10" width="9.00390625" style="0" customWidth="1"/>
    <col min="11" max="11" width="8.00390625" style="0" customWidth="1"/>
    <col min="12" max="12" width="7.8515625" style="0" customWidth="1"/>
    <col min="13" max="13" width="8.28125" style="0" customWidth="1"/>
    <col min="14" max="14" width="9.8515625" style="0" customWidth="1"/>
    <col min="15" max="15" width="9.7109375" style="0" customWidth="1"/>
    <col min="16" max="16" width="8.7109375" style="0" customWidth="1"/>
    <col min="17" max="17" width="10.140625" style="0" customWidth="1"/>
    <col min="18" max="18" width="10.00390625" style="0" customWidth="1"/>
    <col min="19" max="19" width="5.140625" style="0" customWidth="1"/>
    <col min="21" max="21" width="12.57421875" style="0" customWidth="1"/>
  </cols>
  <sheetData>
    <row r="1" spans="2:20" ht="20.25">
      <c r="B1" s="665" t="s">
        <v>454</v>
      </c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  <c r="R1" s="679"/>
      <c r="S1" s="679"/>
      <c r="T1" s="679"/>
    </row>
    <row r="2" ht="13.5" thickBot="1"/>
    <row r="3" spans="1:19" ht="12.75">
      <c r="A3" s="684" t="s">
        <v>100</v>
      </c>
      <c r="B3" s="686" t="s">
        <v>101</v>
      </c>
      <c r="C3" s="682"/>
      <c r="D3" s="682"/>
      <c r="E3" s="682"/>
      <c r="F3" s="658" t="s">
        <v>102</v>
      </c>
      <c r="G3" s="658"/>
      <c r="H3" s="658"/>
      <c r="I3" s="658"/>
      <c r="J3" s="658"/>
      <c r="K3" s="658"/>
      <c r="L3" s="658"/>
      <c r="M3" s="682"/>
      <c r="N3" s="682"/>
      <c r="O3" s="682"/>
      <c r="P3" s="682"/>
      <c r="Q3" s="683"/>
      <c r="R3" s="683"/>
      <c r="S3" s="680" t="s">
        <v>153</v>
      </c>
    </row>
    <row r="4" spans="1:19" ht="45">
      <c r="A4" s="685"/>
      <c r="B4" s="655"/>
      <c r="C4" s="655"/>
      <c r="D4" s="655"/>
      <c r="E4" s="655"/>
      <c r="F4" s="212" t="s">
        <v>130</v>
      </c>
      <c r="G4" s="212" t="s">
        <v>103</v>
      </c>
      <c r="H4" s="212" t="s">
        <v>431</v>
      </c>
      <c r="I4" s="212" t="s">
        <v>223</v>
      </c>
      <c r="J4" s="212" t="s">
        <v>432</v>
      </c>
      <c r="K4" s="212" t="s">
        <v>433</v>
      </c>
      <c r="L4" s="212" t="s">
        <v>164</v>
      </c>
      <c r="M4" s="304" t="s">
        <v>434</v>
      </c>
      <c r="N4" s="212" t="s">
        <v>104</v>
      </c>
      <c r="O4" s="212" t="s">
        <v>165</v>
      </c>
      <c r="P4" s="212" t="s">
        <v>166</v>
      </c>
      <c r="Q4" s="212" t="s">
        <v>105</v>
      </c>
      <c r="R4" s="305" t="s">
        <v>125</v>
      </c>
      <c r="S4" s="681"/>
    </row>
    <row r="5" spans="1:19" ht="12.75">
      <c r="A5" s="312">
        <v>11110</v>
      </c>
      <c r="B5" s="654" t="s">
        <v>138</v>
      </c>
      <c r="C5" s="654"/>
      <c r="D5" s="654"/>
      <c r="E5" s="654"/>
      <c r="F5" s="216">
        <v>57213.75</v>
      </c>
      <c r="G5" s="216">
        <v>95616.09</v>
      </c>
      <c r="H5" s="216">
        <v>62726.76</v>
      </c>
      <c r="I5" s="216">
        <v>48058.4</v>
      </c>
      <c r="J5" s="216">
        <v>79245.56</v>
      </c>
      <c r="K5" s="387">
        <v>17031.27</v>
      </c>
      <c r="L5" s="216">
        <v>45963.23</v>
      </c>
      <c r="M5" s="216">
        <v>22896.19</v>
      </c>
      <c r="N5" s="216">
        <v>23554.65</v>
      </c>
      <c r="O5" s="216">
        <v>369328.27</v>
      </c>
      <c r="P5" s="216">
        <v>33126.04</v>
      </c>
      <c r="Q5" s="306">
        <v>1279741.56</v>
      </c>
      <c r="R5" s="306">
        <f>SUM(F5:Q5)</f>
        <v>2134501.77</v>
      </c>
      <c r="S5" s="208">
        <f>R5/1000</f>
        <v>2134.50177</v>
      </c>
    </row>
    <row r="6" spans="1:19" ht="12.75">
      <c r="A6" s="312">
        <v>11500</v>
      </c>
      <c r="B6" s="654" t="s">
        <v>139</v>
      </c>
      <c r="C6" s="654"/>
      <c r="D6" s="654"/>
      <c r="E6" s="654"/>
      <c r="F6" s="216">
        <v>3182.22</v>
      </c>
      <c r="G6" s="216">
        <v>2691.5</v>
      </c>
      <c r="H6" s="216">
        <v>4487.51</v>
      </c>
      <c r="I6" s="216">
        <v>1472.68</v>
      </c>
      <c r="J6" s="216">
        <v>3084</v>
      </c>
      <c r="K6" s="387">
        <v>560.24</v>
      </c>
      <c r="L6" s="216">
        <v>1426.1</v>
      </c>
      <c r="M6" s="216">
        <v>596.32</v>
      </c>
      <c r="N6" s="216">
        <v>850.43</v>
      </c>
      <c r="O6" s="216">
        <v>14796.42</v>
      </c>
      <c r="P6" s="216">
        <v>938.71</v>
      </c>
      <c r="Q6" s="306">
        <v>37400.4</v>
      </c>
      <c r="R6" s="306">
        <f aca="true" t="shared" si="0" ref="R6:R69">SUM(F6:Q6)</f>
        <v>71486.53</v>
      </c>
      <c r="S6" s="208">
        <f aca="true" t="shared" si="1" ref="S6:S70">R6/1000</f>
        <v>71.48653</v>
      </c>
    </row>
    <row r="7" spans="1:19" ht="12.75">
      <c r="A7" s="312">
        <v>11600</v>
      </c>
      <c r="B7" s="654" t="s">
        <v>140</v>
      </c>
      <c r="C7" s="654"/>
      <c r="D7" s="654"/>
      <c r="E7" s="654"/>
      <c r="F7" s="216">
        <v>3180.45</v>
      </c>
      <c r="G7" s="216">
        <v>5175.41</v>
      </c>
      <c r="H7" s="216">
        <v>3052.35</v>
      </c>
      <c r="I7" s="216">
        <v>2607.72</v>
      </c>
      <c r="J7" s="216">
        <v>4333.84</v>
      </c>
      <c r="K7" s="387">
        <v>925.93</v>
      </c>
      <c r="L7" s="216">
        <v>2494.62</v>
      </c>
      <c r="M7" s="216">
        <v>1236.89</v>
      </c>
      <c r="N7" s="216">
        <v>1284.67</v>
      </c>
      <c r="O7" s="216">
        <v>20701.12</v>
      </c>
      <c r="P7" s="216">
        <v>1793.45</v>
      </c>
      <c r="Q7" s="306">
        <v>69422.68</v>
      </c>
      <c r="R7" s="306">
        <f t="shared" si="0"/>
        <v>116209.12999999999</v>
      </c>
      <c r="S7" s="208">
        <f t="shared" si="1"/>
        <v>116.20912999999999</v>
      </c>
    </row>
    <row r="8" spans="1:19" ht="12.75">
      <c r="A8" s="312">
        <v>11700</v>
      </c>
      <c r="B8" s="654" t="s">
        <v>141</v>
      </c>
      <c r="C8" s="654"/>
      <c r="D8" s="654"/>
      <c r="E8" s="654"/>
      <c r="F8" s="216">
        <v>3180.45</v>
      </c>
      <c r="G8" s="216">
        <v>5175.41</v>
      </c>
      <c r="H8" s="216">
        <v>3537.73</v>
      </c>
      <c r="I8" s="216">
        <v>2607.72</v>
      </c>
      <c r="J8" s="216">
        <v>4333.84</v>
      </c>
      <c r="K8" s="387">
        <v>925.93</v>
      </c>
      <c r="L8" s="216">
        <v>2494.62</v>
      </c>
      <c r="M8" s="216">
        <v>1236.89</v>
      </c>
      <c r="N8" s="216">
        <v>1284.67</v>
      </c>
      <c r="O8" s="216">
        <v>20701.12</v>
      </c>
      <c r="P8" s="216">
        <v>1793.45</v>
      </c>
      <c r="Q8" s="306">
        <v>69422.7</v>
      </c>
      <c r="R8" s="306">
        <f t="shared" si="0"/>
        <v>116694.53</v>
      </c>
      <c r="S8" s="208">
        <f t="shared" si="1"/>
        <v>116.69453</v>
      </c>
    </row>
    <row r="9" spans="1:19" ht="12.75">
      <c r="A9" s="312">
        <v>11115</v>
      </c>
      <c r="B9" s="654" t="s">
        <v>154</v>
      </c>
      <c r="C9" s="654"/>
      <c r="D9" s="654"/>
      <c r="E9" s="654"/>
      <c r="F9" s="216">
        <v>66.96</v>
      </c>
      <c r="G9" s="216"/>
      <c r="H9" s="216"/>
      <c r="I9" s="216"/>
      <c r="J9" s="216"/>
      <c r="K9" s="387"/>
      <c r="L9" s="216"/>
      <c r="M9" s="216"/>
      <c r="N9" s="216"/>
      <c r="O9" s="216">
        <v>3402.04</v>
      </c>
      <c r="P9" s="216"/>
      <c r="Q9" s="306">
        <v>1893.68</v>
      </c>
      <c r="R9" s="306">
        <f t="shared" si="0"/>
        <v>5362.68</v>
      </c>
      <c r="S9" s="208">
        <f t="shared" si="1"/>
        <v>5.36268</v>
      </c>
    </row>
    <row r="10" spans="1:19" ht="12.75">
      <c r="A10" s="312">
        <v>11200</v>
      </c>
      <c r="B10" s="654" t="s">
        <v>142</v>
      </c>
      <c r="C10" s="654"/>
      <c r="D10" s="654"/>
      <c r="E10" s="654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306"/>
      <c r="R10" s="306">
        <f t="shared" si="0"/>
        <v>0</v>
      </c>
      <c r="S10" s="208">
        <f t="shared" si="1"/>
        <v>0</v>
      </c>
    </row>
    <row r="11" spans="1:19" ht="12.75">
      <c r="A11" s="312">
        <v>11300</v>
      </c>
      <c r="B11" s="654" t="s">
        <v>155</v>
      </c>
      <c r="C11" s="654"/>
      <c r="D11" s="654"/>
      <c r="E11" s="654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306"/>
      <c r="R11" s="306">
        <f t="shared" si="0"/>
        <v>0</v>
      </c>
      <c r="S11" s="208">
        <f t="shared" si="1"/>
        <v>0</v>
      </c>
    </row>
    <row r="12" spans="1:21" ht="12.75">
      <c r="A12" s="313"/>
      <c r="B12" s="656" t="s">
        <v>214</v>
      </c>
      <c r="C12" s="656"/>
      <c r="D12" s="656"/>
      <c r="E12" s="656"/>
      <c r="F12" s="217">
        <f>SUM(F5:F11)</f>
        <v>66823.83</v>
      </c>
      <c r="G12" s="217">
        <f aca="true" t="shared" si="2" ref="G12:Q12">SUM(G5:G11)</f>
        <v>108658.41</v>
      </c>
      <c r="H12" s="217">
        <f t="shared" si="2"/>
        <v>73804.35</v>
      </c>
      <c r="I12" s="217">
        <f t="shared" si="2"/>
        <v>54746.520000000004</v>
      </c>
      <c r="J12" s="217">
        <f t="shared" si="2"/>
        <v>90997.23999999999</v>
      </c>
      <c r="K12" s="217">
        <f t="shared" si="2"/>
        <v>19443.370000000003</v>
      </c>
      <c r="L12" s="217">
        <f t="shared" si="2"/>
        <v>52378.57000000001</v>
      </c>
      <c r="M12" s="217">
        <f t="shared" si="2"/>
        <v>25966.289999999997</v>
      </c>
      <c r="N12" s="217">
        <f t="shared" si="2"/>
        <v>26974.42</v>
      </c>
      <c r="O12" s="217">
        <f t="shared" si="2"/>
        <v>428928.97</v>
      </c>
      <c r="P12" s="217">
        <f t="shared" si="2"/>
        <v>37651.649999999994</v>
      </c>
      <c r="Q12" s="217">
        <f t="shared" si="2"/>
        <v>1457881.0199999998</v>
      </c>
      <c r="R12" s="307">
        <f t="shared" si="0"/>
        <v>2444254.6399999997</v>
      </c>
      <c r="S12" s="209">
        <f t="shared" si="1"/>
        <v>2444.2546399999997</v>
      </c>
      <c r="U12" s="12"/>
    </row>
    <row r="13" spans="1:20" ht="12.75">
      <c r="A13" s="314">
        <v>13130</v>
      </c>
      <c r="B13" s="655" t="s">
        <v>106</v>
      </c>
      <c r="C13" s="655"/>
      <c r="D13" s="655"/>
      <c r="E13" s="655"/>
      <c r="F13" s="215">
        <v>119</v>
      </c>
      <c r="G13" s="215">
        <v>81.3</v>
      </c>
      <c r="H13" s="215"/>
      <c r="I13" s="215">
        <v>120</v>
      </c>
      <c r="J13" s="215">
        <v>310.2</v>
      </c>
      <c r="K13" s="215"/>
      <c r="L13" s="215"/>
      <c r="M13" s="215"/>
      <c r="N13" s="215"/>
      <c r="O13" s="215">
        <v>9</v>
      </c>
      <c r="P13" s="215"/>
      <c r="Q13" s="308">
        <v>11171.5</v>
      </c>
      <c r="R13" s="306">
        <f t="shared" si="0"/>
        <v>11811</v>
      </c>
      <c r="S13" s="208">
        <f t="shared" si="1"/>
        <v>11.811</v>
      </c>
      <c r="T13" s="207"/>
    </row>
    <row r="14" spans="1:21" ht="12.75">
      <c r="A14" s="314">
        <v>13140</v>
      </c>
      <c r="B14" s="655" t="s">
        <v>107</v>
      </c>
      <c r="C14" s="655"/>
      <c r="D14" s="655"/>
      <c r="E14" s="655"/>
      <c r="F14" s="215">
        <v>1373.8</v>
      </c>
      <c r="G14" s="215">
        <v>914.8</v>
      </c>
      <c r="H14" s="215"/>
      <c r="I14" s="215">
        <v>585.2</v>
      </c>
      <c r="J14" s="215"/>
      <c r="K14" s="215">
        <v>125.4</v>
      </c>
      <c r="L14" s="215">
        <v>882</v>
      </c>
      <c r="M14" s="215"/>
      <c r="N14" s="215">
        <v>354.4</v>
      </c>
      <c r="O14" s="215"/>
      <c r="P14" s="215"/>
      <c r="Q14" s="308"/>
      <c r="R14" s="306">
        <f t="shared" si="0"/>
        <v>4235.6</v>
      </c>
      <c r="S14" s="208">
        <f t="shared" si="1"/>
        <v>4.235600000000001</v>
      </c>
      <c r="T14" s="207"/>
      <c r="U14" s="12"/>
    </row>
    <row r="15" spans="1:20" ht="12.75">
      <c r="A15" s="314">
        <v>13320</v>
      </c>
      <c r="B15" s="655" t="s">
        <v>108</v>
      </c>
      <c r="C15" s="655"/>
      <c r="D15" s="655"/>
      <c r="E15" s="655"/>
      <c r="F15" s="215">
        <v>1650</v>
      </c>
      <c r="G15" s="215">
        <v>540</v>
      </c>
      <c r="H15" s="215"/>
      <c r="I15" s="215">
        <v>750</v>
      </c>
      <c r="J15" s="215">
        <v>600</v>
      </c>
      <c r="K15" s="215">
        <v>1923.54</v>
      </c>
      <c r="L15" s="215">
        <v>420</v>
      </c>
      <c r="M15" s="215">
        <v>250</v>
      </c>
      <c r="N15" s="215">
        <v>360</v>
      </c>
      <c r="O15" s="215">
        <v>360</v>
      </c>
      <c r="P15" s="215"/>
      <c r="Q15" s="308">
        <v>360</v>
      </c>
      <c r="R15" s="306">
        <f t="shared" si="0"/>
        <v>7213.54</v>
      </c>
      <c r="S15" s="208">
        <f t="shared" si="1"/>
        <v>7.21354</v>
      </c>
      <c r="T15" s="207"/>
    </row>
    <row r="16" spans="1:20" ht="12.75">
      <c r="A16" s="314">
        <v>13330</v>
      </c>
      <c r="B16" s="655" t="s">
        <v>156</v>
      </c>
      <c r="C16" s="655"/>
      <c r="D16" s="655"/>
      <c r="E16" s="655"/>
      <c r="F16" s="215"/>
      <c r="G16" s="215">
        <v>370</v>
      </c>
      <c r="H16" s="215"/>
      <c r="I16" s="215">
        <v>50</v>
      </c>
      <c r="J16" s="215">
        <v>90</v>
      </c>
      <c r="K16" s="215"/>
      <c r="L16" s="215"/>
      <c r="M16" s="215"/>
      <c r="N16" s="215"/>
      <c r="O16" s="215">
        <v>15.33</v>
      </c>
      <c r="P16" s="215"/>
      <c r="Q16" s="308"/>
      <c r="R16" s="306">
        <f t="shared" si="0"/>
        <v>525.33</v>
      </c>
      <c r="S16" s="208">
        <f t="shared" si="1"/>
        <v>0.5253300000000001</v>
      </c>
      <c r="T16" s="207"/>
    </row>
    <row r="17" spans="1:20" ht="12.75">
      <c r="A17" s="314">
        <v>13410</v>
      </c>
      <c r="B17" s="655" t="s">
        <v>109</v>
      </c>
      <c r="C17" s="655"/>
      <c r="D17" s="655"/>
      <c r="E17" s="655"/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598</v>
      </c>
      <c r="P17" s="215"/>
      <c r="Q17" s="308"/>
      <c r="R17" s="306">
        <f t="shared" si="0"/>
        <v>598</v>
      </c>
      <c r="S17" s="208">
        <f t="shared" si="1"/>
        <v>0.598</v>
      </c>
      <c r="T17" s="207"/>
    </row>
    <row r="18" spans="1:20" ht="12.75">
      <c r="A18" s="314">
        <v>13430</v>
      </c>
      <c r="B18" s="655" t="s">
        <v>157</v>
      </c>
      <c r="C18" s="655"/>
      <c r="D18" s="655"/>
      <c r="E18" s="655"/>
      <c r="F18" s="215"/>
      <c r="G18" s="215">
        <v>74</v>
      </c>
      <c r="H18" s="215"/>
      <c r="I18" s="215"/>
      <c r="J18" s="215"/>
      <c r="K18" s="215"/>
      <c r="L18" s="215"/>
      <c r="M18" s="215"/>
      <c r="N18" s="215"/>
      <c r="O18" s="215"/>
      <c r="P18" s="215"/>
      <c r="Q18" s="308"/>
      <c r="R18" s="306">
        <f t="shared" si="0"/>
        <v>74</v>
      </c>
      <c r="S18" s="208">
        <f t="shared" si="1"/>
        <v>0.074</v>
      </c>
      <c r="T18" s="207"/>
    </row>
    <row r="19" spans="1:20" ht="12.75">
      <c r="A19" s="314">
        <v>13460</v>
      </c>
      <c r="B19" s="655" t="s">
        <v>110</v>
      </c>
      <c r="C19" s="655"/>
      <c r="D19" s="655"/>
      <c r="E19" s="655"/>
      <c r="F19" s="215">
        <v>328.4</v>
      </c>
      <c r="G19" s="215">
        <v>894</v>
      </c>
      <c r="H19" s="215"/>
      <c r="I19" s="215">
        <v>175.2</v>
      </c>
      <c r="J19" s="215"/>
      <c r="K19" s="215"/>
      <c r="L19" s="215"/>
      <c r="M19" s="215"/>
      <c r="N19" s="215">
        <v>1396.12</v>
      </c>
      <c r="O19" s="215">
        <v>506</v>
      </c>
      <c r="P19" s="215"/>
      <c r="Q19" s="308">
        <v>884.96</v>
      </c>
      <c r="R19" s="306">
        <f t="shared" si="0"/>
        <v>4184.68</v>
      </c>
      <c r="S19" s="208">
        <f t="shared" si="1"/>
        <v>4.18468</v>
      </c>
      <c r="T19" s="207"/>
    </row>
    <row r="20" spans="1:20" ht="12.75">
      <c r="A20" s="314">
        <v>13470</v>
      </c>
      <c r="B20" s="655" t="s">
        <v>144</v>
      </c>
      <c r="C20" s="655"/>
      <c r="D20" s="655"/>
      <c r="E20" s="655"/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132</v>
      </c>
      <c r="P20" s="215"/>
      <c r="Q20" s="308"/>
      <c r="R20" s="306">
        <f t="shared" si="0"/>
        <v>132</v>
      </c>
      <c r="S20" s="208">
        <f t="shared" si="1"/>
        <v>0.132</v>
      </c>
      <c r="T20" s="207"/>
    </row>
    <row r="21" spans="1:20" ht="12.75">
      <c r="A21" s="314">
        <v>13480</v>
      </c>
      <c r="B21" s="655" t="s">
        <v>111</v>
      </c>
      <c r="C21" s="655"/>
      <c r="D21" s="655"/>
      <c r="E21" s="655"/>
      <c r="F21" s="215"/>
      <c r="G21" s="215"/>
      <c r="H21" s="215"/>
      <c r="I21" s="215"/>
      <c r="J21" s="215"/>
      <c r="K21" s="215"/>
      <c r="L21" s="215"/>
      <c r="M21" s="215">
        <v>633.27</v>
      </c>
      <c r="N21" s="215"/>
      <c r="O21" s="215"/>
      <c r="P21" s="215"/>
      <c r="Q21" s="308"/>
      <c r="R21" s="306">
        <f t="shared" si="0"/>
        <v>633.27</v>
      </c>
      <c r="S21" s="208">
        <f t="shared" si="1"/>
        <v>0.63327</v>
      </c>
      <c r="T21" s="207"/>
    </row>
    <row r="22" spans="1:20" ht="12.75">
      <c r="A22" s="314">
        <v>13501</v>
      </c>
      <c r="B22" s="655" t="s">
        <v>158</v>
      </c>
      <c r="C22" s="655"/>
      <c r="D22" s="655"/>
      <c r="E22" s="655"/>
      <c r="F22" s="215"/>
      <c r="G22" s="215">
        <v>852.5</v>
      </c>
      <c r="H22" s="215"/>
      <c r="I22" s="215">
        <v>112</v>
      </c>
      <c r="J22" s="215"/>
      <c r="K22" s="215"/>
      <c r="L22" s="215">
        <v>315</v>
      </c>
      <c r="M22" s="215"/>
      <c r="N22" s="215">
        <v>68</v>
      </c>
      <c r="O22" s="215"/>
      <c r="P22" s="215"/>
      <c r="Q22" s="308">
        <v>637</v>
      </c>
      <c r="R22" s="306">
        <f t="shared" si="0"/>
        <v>1984.5</v>
      </c>
      <c r="S22" s="208">
        <f t="shared" si="1"/>
        <v>1.9845</v>
      </c>
      <c r="T22" s="207"/>
    </row>
    <row r="23" spans="1:20" ht="12.75">
      <c r="A23" s="314">
        <v>13502</v>
      </c>
      <c r="B23" s="655" t="s">
        <v>168</v>
      </c>
      <c r="C23" s="655"/>
      <c r="D23" s="655"/>
      <c r="E23" s="655"/>
      <c r="F23" s="215"/>
      <c r="G23" s="215"/>
      <c r="H23" s="215"/>
      <c r="I23" s="215"/>
      <c r="J23" s="215"/>
      <c r="K23" s="215"/>
      <c r="L23" s="215"/>
      <c r="M23" s="215"/>
      <c r="N23" s="215"/>
      <c r="O23" s="215"/>
      <c r="P23" s="215"/>
      <c r="Q23" s="308"/>
      <c r="R23" s="306">
        <f t="shared" si="0"/>
        <v>0</v>
      </c>
      <c r="S23" s="208"/>
      <c r="T23" s="207"/>
    </row>
    <row r="24" spans="1:20" ht="12.75">
      <c r="A24" s="314">
        <v>13503</v>
      </c>
      <c r="B24" s="655" t="s">
        <v>112</v>
      </c>
      <c r="C24" s="655"/>
      <c r="D24" s="655"/>
      <c r="E24" s="655"/>
      <c r="F24" s="215"/>
      <c r="G24" s="215"/>
      <c r="H24" s="215"/>
      <c r="I24" s="215"/>
      <c r="J24" s="215">
        <v>599</v>
      </c>
      <c r="K24" s="215">
        <v>590</v>
      </c>
      <c r="L24" s="215"/>
      <c r="M24" s="215">
        <v>500</v>
      </c>
      <c r="N24" s="215"/>
      <c r="O24" s="215">
        <v>985</v>
      </c>
      <c r="P24" s="215"/>
      <c r="Q24" s="308">
        <v>560</v>
      </c>
      <c r="R24" s="306">
        <f t="shared" si="0"/>
        <v>3234</v>
      </c>
      <c r="S24" s="208">
        <f t="shared" si="1"/>
        <v>3.234</v>
      </c>
      <c r="T24" s="207"/>
    </row>
    <row r="25" spans="1:20" ht="12.75">
      <c r="A25" s="314">
        <v>13505</v>
      </c>
      <c r="B25" s="655" t="s">
        <v>169</v>
      </c>
      <c r="C25" s="655"/>
      <c r="D25" s="655"/>
      <c r="E25" s="65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308"/>
      <c r="R25" s="306">
        <f t="shared" si="0"/>
        <v>0</v>
      </c>
      <c r="S25" s="208">
        <f t="shared" si="1"/>
        <v>0</v>
      </c>
      <c r="T25" s="207"/>
    </row>
    <row r="26" spans="1:20" ht="12.75">
      <c r="A26" s="314">
        <v>13506</v>
      </c>
      <c r="B26" s="655" t="s">
        <v>171</v>
      </c>
      <c r="C26" s="655"/>
      <c r="D26" s="655"/>
      <c r="E26" s="655"/>
      <c r="F26" s="215"/>
      <c r="G26" s="215"/>
      <c r="H26" s="215"/>
      <c r="I26" s="215"/>
      <c r="J26" s="215"/>
      <c r="K26" s="215">
        <v>610.9</v>
      </c>
      <c r="L26" s="215"/>
      <c r="M26" s="215"/>
      <c r="N26" s="215"/>
      <c r="O26" s="215"/>
      <c r="P26" s="215"/>
      <c r="Q26" s="308"/>
      <c r="R26" s="306">
        <f t="shared" si="0"/>
        <v>610.9</v>
      </c>
      <c r="S26" s="208">
        <f t="shared" si="1"/>
        <v>0.6109</v>
      </c>
      <c r="T26" s="207"/>
    </row>
    <row r="27" spans="1:20" ht="12.75">
      <c r="A27" s="314">
        <v>13509</v>
      </c>
      <c r="B27" s="655" t="s">
        <v>113</v>
      </c>
      <c r="C27" s="655"/>
      <c r="D27" s="655"/>
      <c r="E27" s="655"/>
      <c r="F27" s="215"/>
      <c r="G27" s="215">
        <v>159.3</v>
      </c>
      <c r="H27" s="215"/>
      <c r="I27" s="215"/>
      <c r="J27" s="215">
        <v>153</v>
      </c>
      <c r="K27" s="215"/>
      <c r="L27" s="215">
        <v>31.5</v>
      </c>
      <c r="M27" s="215">
        <v>57.5</v>
      </c>
      <c r="N27" s="215">
        <v>51</v>
      </c>
      <c r="O27" s="215">
        <v>1056.75</v>
      </c>
      <c r="P27" s="215"/>
      <c r="Q27" s="308">
        <v>1822.82</v>
      </c>
      <c r="R27" s="306">
        <f t="shared" si="0"/>
        <v>3331.87</v>
      </c>
      <c r="S27" s="208">
        <f t="shared" si="1"/>
        <v>3.33187</v>
      </c>
      <c r="T27" s="207"/>
    </row>
    <row r="28" spans="1:20" ht="12.75">
      <c r="A28" s="314">
        <v>13610</v>
      </c>
      <c r="B28" s="655" t="s">
        <v>114</v>
      </c>
      <c r="C28" s="655"/>
      <c r="D28" s="655"/>
      <c r="E28" s="655"/>
      <c r="F28" s="215">
        <v>12</v>
      </c>
      <c r="G28" s="215">
        <v>1770.22</v>
      </c>
      <c r="H28" s="215"/>
      <c r="I28" s="215">
        <v>164.6</v>
      </c>
      <c r="J28" s="215">
        <v>67.1</v>
      </c>
      <c r="K28" s="215">
        <v>953.82</v>
      </c>
      <c r="L28" s="215">
        <v>58.8</v>
      </c>
      <c r="M28" s="215">
        <v>106.23</v>
      </c>
      <c r="N28" s="215">
        <v>724.15</v>
      </c>
      <c r="O28" s="215">
        <v>4359.12</v>
      </c>
      <c r="P28" s="215"/>
      <c r="Q28" s="308">
        <v>9141.04</v>
      </c>
      <c r="R28" s="306">
        <f t="shared" si="0"/>
        <v>17357.08</v>
      </c>
      <c r="S28" s="208">
        <f t="shared" si="1"/>
        <v>17.357080000000003</v>
      </c>
      <c r="T28" s="207"/>
    </row>
    <row r="29" spans="1:20" ht="12.75">
      <c r="A29" s="314">
        <v>13620</v>
      </c>
      <c r="B29" s="655" t="s">
        <v>115</v>
      </c>
      <c r="C29" s="655"/>
      <c r="D29" s="655"/>
      <c r="E29" s="655"/>
      <c r="F29" s="215"/>
      <c r="G29" s="215"/>
      <c r="H29" s="215"/>
      <c r="I29" s="215"/>
      <c r="J29" s="215"/>
      <c r="K29" s="215">
        <v>641.7</v>
      </c>
      <c r="L29" s="215"/>
      <c r="M29" s="215"/>
      <c r="N29" s="215"/>
      <c r="O29" s="215">
        <v>1025.44</v>
      </c>
      <c r="P29" s="215"/>
      <c r="Q29" s="308">
        <v>195.85</v>
      </c>
      <c r="R29" s="306">
        <f t="shared" si="0"/>
        <v>1862.99</v>
      </c>
      <c r="S29" s="208">
        <f t="shared" si="1"/>
        <v>1.86299</v>
      </c>
      <c r="T29" s="207"/>
    </row>
    <row r="30" spans="1:20" ht="12.75">
      <c r="A30" s="314">
        <v>13630</v>
      </c>
      <c r="B30" s="655" t="s">
        <v>151</v>
      </c>
      <c r="C30" s="655"/>
      <c r="D30" s="655"/>
      <c r="E30" s="655"/>
      <c r="F30" s="215"/>
      <c r="G30" s="215"/>
      <c r="H30" s="215"/>
      <c r="I30" s="215"/>
      <c r="J30" s="215"/>
      <c r="K30" s="215"/>
      <c r="L30" s="215"/>
      <c r="M30" s="215"/>
      <c r="N30" s="215"/>
      <c r="O30" s="215">
        <v>5186.47</v>
      </c>
      <c r="P30" s="215"/>
      <c r="Q30" s="308"/>
      <c r="R30" s="306">
        <f t="shared" si="0"/>
        <v>5186.47</v>
      </c>
      <c r="S30" s="208">
        <f t="shared" si="1"/>
        <v>5.18647</v>
      </c>
      <c r="T30" s="207"/>
    </row>
    <row r="31" spans="1:20" ht="12.75">
      <c r="A31" s="314">
        <v>13640</v>
      </c>
      <c r="B31" s="655" t="s">
        <v>116</v>
      </c>
      <c r="C31" s="655"/>
      <c r="D31" s="655"/>
      <c r="E31" s="655"/>
      <c r="F31" s="215"/>
      <c r="G31" s="215"/>
      <c r="H31" s="215"/>
      <c r="I31" s="215"/>
      <c r="J31" s="215">
        <v>167</v>
      </c>
      <c r="K31" s="215"/>
      <c r="L31" s="215"/>
      <c r="M31" s="215"/>
      <c r="N31" s="215"/>
      <c r="O31" s="215">
        <v>1770.25</v>
      </c>
      <c r="P31" s="215"/>
      <c r="Q31" s="308">
        <v>998</v>
      </c>
      <c r="R31" s="306">
        <f t="shared" si="0"/>
        <v>2935.25</v>
      </c>
      <c r="S31" s="208">
        <f t="shared" si="1"/>
        <v>2.93525</v>
      </c>
      <c r="T31" s="207"/>
    </row>
    <row r="32" spans="1:20" ht="12.75">
      <c r="A32" s="314">
        <v>13650</v>
      </c>
      <c r="B32" s="660" t="s">
        <v>721</v>
      </c>
      <c r="C32" s="661"/>
      <c r="D32" s="661"/>
      <c r="E32" s="662"/>
      <c r="F32" s="215"/>
      <c r="G32" s="215"/>
      <c r="H32" s="215"/>
      <c r="I32" s="215"/>
      <c r="J32" s="215"/>
      <c r="K32" s="215"/>
      <c r="L32" s="215"/>
      <c r="M32" s="215"/>
      <c r="N32" s="215"/>
      <c r="O32" s="215">
        <v>300</v>
      </c>
      <c r="P32" s="215"/>
      <c r="Q32" s="308"/>
      <c r="R32" s="306">
        <f t="shared" si="0"/>
        <v>300</v>
      </c>
      <c r="S32" s="208">
        <f t="shared" si="1"/>
        <v>0.3</v>
      </c>
      <c r="T32" s="207"/>
    </row>
    <row r="33" spans="1:20" ht="12.75">
      <c r="A33" s="314">
        <v>13710</v>
      </c>
      <c r="B33" s="287" t="s">
        <v>48</v>
      </c>
      <c r="C33" s="288"/>
      <c r="D33" s="288"/>
      <c r="E33" s="206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308">
        <v>1556</v>
      </c>
      <c r="R33" s="306">
        <f t="shared" si="0"/>
        <v>1556</v>
      </c>
      <c r="S33" s="208">
        <f t="shared" si="1"/>
        <v>1.556</v>
      </c>
      <c r="T33" s="207"/>
    </row>
    <row r="34" spans="1:20" ht="12.75">
      <c r="A34" s="314">
        <v>13720</v>
      </c>
      <c r="B34" s="655" t="s">
        <v>131</v>
      </c>
      <c r="C34" s="655"/>
      <c r="D34" s="655"/>
      <c r="E34" s="655"/>
      <c r="F34" s="215"/>
      <c r="G34" s="215"/>
      <c r="H34" s="215"/>
      <c r="I34" s="215"/>
      <c r="J34" s="215">
        <v>1624.24</v>
      </c>
      <c r="K34" s="215"/>
      <c r="L34" s="215"/>
      <c r="M34" s="215"/>
      <c r="N34" s="215">
        <v>23898.04</v>
      </c>
      <c r="O34" s="215">
        <v>32064.06</v>
      </c>
      <c r="P34" s="215"/>
      <c r="Q34" s="308">
        <v>22186.47</v>
      </c>
      <c r="R34" s="306">
        <f t="shared" si="0"/>
        <v>79772.81</v>
      </c>
      <c r="S34" s="208">
        <f t="shared" si="1"/>
        <v>79.77280999999999</v>
      </c>
      <c r="T34" s="207"/>
    </row>
    <row r="35" spans="1:20" ht="12.75">
      <c r="A35" s="314">
        <v>13730</v>
      </c>
      <c r="B35" s="655" t="s">
        <v>146</v>
      </c>
      <c r="C35" s="655"/>
      <c r="D35" s="655"/>
      <c r="E35" s="655"/>
      <c r="F35" s="215"/>
      <c r="G35" s="215"/>
      <c r="H35" s="215"/>
      <c r="I35" s="215"/>
      <c r="J35" s="215"/>
      <c r="K35" s="215"/>
      <c r="L35" s="215"/>
      <c r="M35" s="215"/>
      <c r="N35" s="215"/>
      <c r="O35" s="215">
        <v>30</v>
      </c>
      <c r="P35" s="215"/>
      <c r="Q35" s="308"/>
      <c r="R35" s="306">
        <f t="shared" si="0"/>
        <v>30</v>
      </c>
      <c r="S35" s="208">
        <f t="shared" si="1"/>
        <v>0.03</v>
      </c>
      <c r="T35" s="207"/>
    </row>
    <row r="36" spans="1:20" ht="12.75">
      <c r="A36" s="314">
        <v>13750</v>
      </c>
      <c r="B36" s="655" t="s">
        <v>147</v>
      </c>
      <c r="C36" s="655"/>
      <c r="D36" s="655"/>
      <c r="E36" s="65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308">
        <v>3720</v>
      </c>
      <c r="R36" s="306">
        <f t="shared" si="0"/>
        <v>3720</v>
      </c>
      <c r="S36" s="208">
        <f t="shared" si="1"/>
        <v>3.72</v>
      </c>
      <c r="T36" s="207"/>
    </row>
    <row r="37" spans="1:20" ht="12.75">
      <c r="A37" s="314">
        <v>13760</v>
      </c>
      <c r="B37" s="655" t="s">
        <v>148</v>
      </c>
      <c r="C37" s="655"/>
      <c r="D37" s="655"/>
      <c r="E37" s="655"/>
      <c r="F37" s="215"/>
      <c r="G37" s="215"/>
      <c r="H37" s="215"/>
      <c r="I37" s="215"/>
      <c r="J37" s="215"/>
      <c r="K37" s="215"/>
      <c r="L37" s="215"/>
      <c r="M37" s="215"/>
      <c r="N37" s="215"/>
      <c r="O37" s="215">
        <v>2011.5</v>
      </c>
      <c r="P37" s="215"/>
      <c r="Q37" s="308">
        <v>19609</v>
      </c>
      <c r="R37" s="306">
        <f t="shared" si="0"/>
        <v>21620.5</v>
      </c>
      <c r="S37" s="208">
        <f t="shared" si="1"/>
        <v>21.6205</v>
      </c>
      <c r="T37" s="207"/>
    </row>
    <row r="38" spans="1:20" ht="12.75">
      <c r="A38" s="314">
        <v>13770</v>
      </c>
      <c r="B38" s="655" t="s">
        <v>170</v>
      </c>
      <c r="C38" s="655"/>
      <c r="D38" s="655"/>
      <c r="E38" s="655"/>
      <c r="F38" s="215"/>
      <c r="G38" s="215">
        <v>119.73</v>
      </c>
      <c r="H38" s="215"/>
      <c r="I38" s="215"/>
      <c r="J38" s="215"/>
      <c r="K38" s="215"/>
      <c r="L38" s="215"/>
      <c r="M38" s="215"/>
      <c r="N38" s="215"/>
      <c r="O38" s="215">
        <v>1548.06</v>
      </c>
      <c r="P38" s="215"/>
      <c r="Q38" s="308"/>
      <c r="R38" s="306">
        <f t="shared" si="0"/>
        <v>1667.79</v>
      </c>
      <c r="S38" s="208">
        <f t="shared" si="1"/>
        <v>1.6677899999999999</v>
      </c>
      <c r="T38" s="207"/>
    </row>
    <row r="39" spans="1:20" ht="12.75">
      <c r="A39" s="314">
        <v>13780</v>
      </c>
      <c r="B39" s="655" t="s">
        <v>117</v>
      </c>
      <c r="C39" s="655"/>
      <c r="D39" s="655"/>
      <c r="E39" s="655"/>
      <c r="F39" s="215">
        <v>77</v>
      </c>
      <c r="G39" s="215">
        <v>4112.24</v>
      </c>
      <c r="H39" s="215"/>
      <c r="I39" s="215"/>
      <c r="J39" s="215">
        <v>949.97</v>
      </c>
      <c r="K39" s="215">
        <v>2453.3</v>
      </c>
      <c r="L39" s="215">
        <v>3700.16</v>
      </c>
      <c r="M39" s="215"/>
      <c r="N39" s="215">
        <v>7200.22</v>
      </c>
      <c r="O39" s="215">
        <v>13491.99</v>
      </c>
      <c r="P39" s="215"/>
      <c r="Q39" s="308">
        <v>3440.97</v>
      </c>
      <c r="R39" s="306">
        <f t="shared" si="0"/>
        <v>35425.85</v>
      </c>
      <c r="S39" s="208">
        <f t="shared" si="1"/>
        <v>35.42585</v>
      </c>
      <c r="T39" s="207"/>
    </row>
    <row r="40" spans="1:20" ht="12.75">
      <c r="A40" s="314">
        <v>13950</v>
      </c>
      <c r="B40" s="655" t="s">
        <v>118</v>
      </c>
      <c r="C40" s="655"/>
      <c r="D40" s="655"/>
      <c r="E40" s="655"/>
      <c r="F40" s="215"/>
      <c r="G40" s="215">
        <v>1462.24</v>
      </c>
      <c r="H40" s="215"/>
      <c r="I40" s="215"/>
      <c r="J40" s="215">
        <v>102</v>
      </c>
      <c r="K40" s="215">
        <v>347.6</v>
      </c>
      <c r="L40" s="215">
        <v>239.8</v>
      </c>
      <c r="M40" s="215"/>
      <c r="N40" s="215"/>
      <c r="O40" s="215">
        <v>3778.88</v>
      </c>
      <c r="P40" s="215"/>
      <c r="Q40" s="308">
        <v>653.62</v>
      </c>
      <c r="R40" s="306">
        <f t="shared" si="0"/>
        <v>6584.14</v>
      </c>
      <c r="S40" s="208">
        <f t="shared" si="1"/>
        <v>6.5841400000000005</v>
      </c>
      <c r="T40" s="207"/>
    </row>
    <row r="41" spans="1:20" ht="12.75">
      <c r="A41" s="314">
        <v>13952</v>
      </c>
      <c r="B41" s="655" t="s">
        <v>172</v>
      </c>
      <c r="C41" s="655"/>
      <c r="D41" s="655"/>
      <c r="E41" s="655"/>
      <c r="F41" s="215"/>
      <c r="G41" s="215"/>
      <c r="H41" s="215"/>
      <c r="I41" s="215"/>
      <c r="J41" s="215"/>
      <c r="K41" s="215"/>
      <c r="L41" s="215"/>
      <c r="M41" s="215"/>
      <c r="N41" s="215"/>
      <c r="O41" s="215"/>
      <c r="P41" s="215"/>
      <c r="Q41" s="308">
        <v>7057.3</v>
      </c>
      <c r="R41" s="306">
        <f t="shared" si="0"/>
        <v>7057.3</v>
      </c>
      <c r="S41" s="208">
        <f t="shared" si="1"/>
        <v>7.057300000000001</v>
      </c>
      <c r="T41" s="207"/>
    </row>
    <row r="42" spans="1:20" ht="12.75">
      <c r="A42" s="314">
        <v>14010</v>
      </c>
      <c r="B42" s="655" t="s">
        <v>119</v>
      </c>
      <c r="C42" s="655"/>
      <c r="D42" s="655"/>
      <c r="E42" s="655"/>
      <c r="F42" s="215">
        <v>169.4</v>
      </c>
      <c r="G42" s="215">
        <v>2400.75</v>
      </c>
      <c r="H42" s="215"/>
      <c r="I42" s="215">
        <v>55</v>
      </c>
      <c r="J42" s="215">
        <v>896.54</v>
      </c>
      <c r="K42" s="215">
        <v>316.4</v>
      </c>
      <c r="L42" s="215">
        <v>560.23</v>
      </c>
      <c r="M42" s="215"/>
      <c r="N42" s="215">
        <v>5869.1</v>
      </c>
      <c r="O42" s="215">
        <v>7590.86</v>
      </c>
      <c r="P42" s="215"/>
      <c r="Q42" s="308"/>
      <c r="R42" s="306">
        <f t="shared" si="0"/>
        <v>17858.28</v>
      </c>
      <c r="S42" s="208">
        <f t="shared" si="1"/>
        <v>17.85828</v>
      </c>
      <c r="T42" s="207"/>
    </row>
    <row r="43" spans="1:20" ht="12.75">
      <c r="A43" s="314">
        <v>14020</v>
      </c>
      <c r="B43" s="655" t="s">
        <v>145</v>
      </c>
      <c r="C43" s="655"/>
      <c r="D43" s="655"/>
      <c r="E43" s="655"/>
      <c r="F43" s="215">
        <v>39.5</v>
      </c>
      <c r="G43" s="215">
        <v>283.6</v>
      </c>
      <c r="H43" s="215"/>
      <c r="I43" s="215">
        <v>163.1</v>
      </c>
      <c r="J43" s="215">
        <v>335</v>
      </c>
      <c r="K43" s="215"/>
      <c r="L43" s="215"/>
      <c r="M43" s="215"/>
      <c r="N43" s="215"/>
      <c r="O43" s="215">
        <v>1180.42</v>
      </c>
      <c r="P43" s="215"/>
      <c r="Q43" s="308"/>
      <c r="R43" s="306">
        <f t="shared" si="0"/>
        <v>2001.6200000000001</v>
      </c>
      <c r="S43" s="208">
        <f t="shared" si="1"/>
        <v>2.00162</v>
      </c>
      <c r="T43" s="207"/>
    </row>
    <row r="44" spans="1:20" ht="12.75">
      <c r="A44" s="314">
        <v>14030</v>
      </c>
      <c r="B44" s="655" t="s">
        <v>120</v>
      </c>
      <c r="C44" s="655"/>
      <c r="D44" s="655"/>
      <c r="E44" s="655"/>
      <c r="F44" s="215"/>
      <c r="G44" s="215"/>
      <c r="H44" s="215"/>
      <c r="I44" s="215"/>
      <c r="J44" s="215"/>
      <c r="K44" s="215"/>
      <c r="L44" s="215"/>
      <c r="M44" s="215"/>
      <c r="N44" s="215"/>
      <c r="O44" s="215"/>
      <c r="P44" s="215"/>
      <c r="Q44" s="308"/>
      <c r="R44" s="306">
        <f t="shared" si="0"/>
        <v>0</v>
      </c>
      <c r="S44" s="208">
        <f t="shared" si="1"/>
        <v>0</v>
      </c>
      <c r="T44" s="207"/>
    </row>
    <row r="45" spans="1:20" ht="12.75">
      <c r="A45" s="314">
        <v>14040</v>
      </c>
      <c r="B45" s="655" t="s">
        <v>132</v>
      </c>
      <c r="C45" s="655"/>
      <c r="D45" s="655"/>
      <c r="E45" s="655"/>
      <c r="F45" s="215">
        <v>20</v>
      </c>
      <c r="G45" s="215">
        <v>192</v>
      </c>
      <c r="H45" s="215"/>
      <c r="I45" s="215">
        <v>65</v>
      </c>
      <c r="J45" s="215"/>
      <c r="K45" s="215">
        <v>191.5</v>
      </c>
      <c r="L45" s="215">
        <v>15</v>
      </c>
      <c r="M45" s="215"/>
      <c r="N45" s="215">
        <v>65.5</v>
      </c>
      <c r="O45" s="215">
        <v>500.45</v>
      </c>
      <c r="P45" s="215"/>
      <c r="Q45" s="308">
        <v>1485.02</v>
      </c>
      <c r="R45" s="306">
        <f t="shared" si="0"/>
        <v>2534.4700000000003</v>
      </c>
      <c r="S45" s="208">
        <f t="shared" si="1"/>
        <v>2.5344700000000002</v>
      </c>
      <c r="T45" s="207"/>
    </row>
    <row r="46" spans="1:20" ht="12.75">
      <c r="A46" s="314">
        <v>14050</v>
      </c>
      <c r="B46" s="655" t="s">
        <v>121</v>
      </c>
      <c r="C46" s="655"/>
      <c r="D46" s="655"/>
      <c r="E46" s="655"/>
      <c r="F46" s="215"/>
      <c r="G46" s="215"/>
      <c r="H46" s="215"/>
      <c r="I46" s="215">
        <v>531</v>
      </c>
      <c r="J46" s="215">
        <v>177.65</v>
      </c>
      <c r="K46" s="215">
        <v>7</v>
      </c>
      <c r="L46" s="215"/>
      <c r="M46" s="215"/>
      <c r="N46" s="215"/>
      <c r="O46" s="215">
        <v>1712.02</v>
      </c>
      <c r="P46" s="215"/>
      <c r="Q46" s="308"/>
      <c r="R46" s="306">
        <f t="shared" si="0"/>
        <v>2427.67</v>
      </c>
      <c r="S46" s="208">
        <f t="shared" si="1"/>
        <v>2.42767</v>
      </c>
      <c r="T46" s="207"/>
    </row>
    <row r="47" spans="1:20" ht="12.75">
      <c r="A47" s="314">
        <v>14210</v>
      </c>
      <c r="B47" s="655" t="s">
        <v>122</v>
      </c>
      <c r="C47" s="655"/>
      <c r="D47" s="655"/>
      <c r="E47" s="655"/>
      <c r="F47" s="215"/>
      <c r="G47" s="215">
        <v>2320</v>
      </c>
      <c r="H47" s="215"/>
      <c r="I47" s="215"/>
      <c r="J47" s="215"/>
      <c r="K47" s="215"/>
      <c r="L47" s="215">
        <v>232</v>
      </c>
      <c r="M47" s="215"/>
      <c r="N47" s="215">
        <v>1554.4</v>
      </c>
      <c r="O47" s="215">
        <v>232</v>
      </c>
      <c r="P47" s="215"/>
      <c r="Q47" s="308"/>
      <c r="R47" s="306">
        <f t="shared" si="0"/>
        <v>4338.4</v>
      </c>
      <c r="S47" s="208">
        <f t="shared" si="1"/>
        <v>4.3384</v>
      </c>
      <c r="T47" s="207"/>
    </row>
    <row r="48" spans="1:20" ht="12.75">
      <c r="A48" s="314">
        <v>14220</v>
      </c>
      <c r="B48" s="655" t="s">
        <v>133</v>
      </c>
      <c r="C48" s="655"/>
      <c r="D48" s="655"/>
      <c r="E48" s="655"/>
      <c r="F48" s="215">
        <v>262.5</v>
      </c>
      <c r="G48" s="215">
        <v>606.2</v>
      </c>
      <c r="H48" s="215"/>
      <c r="I48" s="215">
        <v>51.1</v>
      </c>
      <c r="J48" s="215">
        <v>44</v>
      </c>
      <c r="K48" s="215"/>
      <c r="L48" s="215"/>
      <c r="M48" s="215"/>
      <c r="N48" s="215"/>
      <c r="O48" s="215"/>
      <c r="P48" s="215"/>
      <c r="Q48" s="308"/>
      <c r="R48" s="306">
        <f t="shared" si="0"/>
        <v>963.8000000000001</v>
      </c>
      <c r="S48" s="208">
        <f t="shared" si="1"/>
        <v>0.9638000000000001</v>
      </c>
      <c r="T48" s="207"/>
    </row>
    <row r="49" spans="1:20" ht="12.75">
      <c r="A49" s="314">
        <v>14230</v>
      </c>
      <c r="B49" s="655" t="s">
        <v>123</v>
      </c>
      <c r="C49" s="655"/>
      <c r="D49" s="655"/>
      <c r="E49" s="655"/>
      <c r="F49" s="215">
        <v>453</v>
      </c>
      <c r="G49" s="215">
        <v>173.79</v>
      </c>
      <c r="H49" s="215"/>
      <c r="I49" s="215"/>
      <c r="J49" s="215"/>
      <c r="K49" s="215"/>
      <c r="L49" s="215">
        <v>470</v>
      </c>
      <c r="M49" s="215">
        <v>380</v>
      </c>
      <c r="N49" s="215">
        <v>45</v>
      </c>
      <c r="O49" s="215"/>
      <c r="P49" s="215"/>
      <c r="Q49" s="308"/>
      <c r="R49" s="306">
        <f t="shared" si="0"/>
        <v>1521.79</v>
      </c>
      <c r="S49" s="208">
        <f t="shared" si="1"/>
        <v>1.52179</v>
      </c>
      <c r="T49" s="207"/>
    </row>
    <row r="50" spans="1:20" ht="12.75">
      <c r="A50" s="314">
        <v>14310</v>
      </c>
      <c r="B50" s="655" t="s">
        <v>124</v>
      </c>
      <c r="C50" s="655"/>
      <c r="D50" s="655"/>
      <c r="E50" s="655"/>
      <c r="F50" s="215">
        <v>1529.4</v>
      </c>
      <c r="G50" s="215">
        <v>613.3</v>
      </c>
      <c r="H50" s="215"/>
      <c r="I50" s="215">
        <v>433.8</v>
      </c>
      <c r="J50" s="215">
        <v>445.5</v>
      </c>
      <c r="K50" s="215">
        <v>509.05</v>
      </c>
      <c r="L50" s="215"/>
      <c r="M50" s="215"/>
      <c r="N50" s="215">
        <v>3652.07</v>
      </c>
      <c r="O50" s="215"/>
      <c r="P50" s="215"/>
      <c r="Q50" s="308">
        <v>4099.4</v>
      </c>
      <c r="R50" s="306">
        <f t="shared" si="0"/>
        <v>11282.52</v>
      </c>
      <c r="S50" s="208">
        <f t="shared" si="1"/>
        <v>11.28252</v>
      </c>
      <c r="T50" s="207"/>
    </row>
    <row r="51" spans="1:20" ht="12.75">
      <c r="A51" s="314">
        <v>13210</v>
      </c>
      <c r="B51" s="655" t="s">
        <v>160</v>
      </c>
      <c r="C51" s="655"/>
      <c r="D51" s="655"/>
      <c r="E51" s="655"/>
      <c r="F51" s="215"/>
      <c r="G51" s="215"/>
      <c r="H51" s="215"/>
      <c r="I51" s="215">
        <v>24491.38</v>
      </c>
      <c r="J51" s="215">
        <v>1578.38</v>
      </c>
      <c r="K51" s="215"/>
      <c r="L51" s="215">
        <v>265.1</v>
      </c>
      <c r="M51" s="215"/>
      <c r="N51" s="215"/>
      <c r="O51" s="215">
        <v>15213.95</v>
      </c>
      <c r="P51" s="215"/>
      <c r="Q51" s="308">
        <v>10761.24</v>
      </c>
      <c r="R51" s="306">
        <f t="shared" si="0"/>
        <v>52310.049999999996</v>
      </c>
      <c r="S51" s="208">
        <f t="shared" si="1"/>
        <v>52.31005</v>
      </c>
      <c r="T51" s="4"/>
    </row>
    <row r="52" spans="1:20" ht="12.75">
      <c r="A52" s="314">
        <v>13220</v>
      </c>
      <c r="B52" s="655" t="s">
        <v>161</v>
      </c>
      <c r="C52" s="655"/>
      <c r="D52" s="655"/>
      <c r="E52" s="655"/>
      <c r="F52" s="215"/>
      <c r="G52" s="215"/>
      <c r="H52" s="215"/>
      <c r="I52" s="215">
        <v>3150.86</v>
      </c>
      <c r="J52" s="215">
        <v>735.15</v>
      </c>
      <c r="K52" s="215"/>
      <c r="L52" s="215">
        <v>58.39</v>
      </c>
      <c r="M52" s="215"/>
      <c r="N52" s="215"/>
      <c r="O52" s="215">
        <v>4864.37</v>
      </c>
      <c r="P52" s="215"/>
      <c r="Q52" s="308">
        <v>5947.16</v>
      </c>
      <c r="R52" s="306">
        <f t="shared" si="0"/>
        <v>14755.93</v>
      </c>
      <c r="S52" s="208">
        <f t="shared" si="1"/>
        <v>14.755930000000001</v>
      </c>
      <c r="T52" s="4"/>
    </row>
    <row r="53" spans="1:20" ht="12.75">
      <c r="A53" s="314">
        <v>13230</v>
      </c>
      <c r="B53" s="655" t="s">
        <v>162</v>
      </c>
      <c r="C53" s="655"/>
      <c r="D53" s="655"/>
      <c r="E53" s="655"/>
      <c r="F53" s="215"/>
      <c r="G53" s="215"/>
      <c r="H53" s="215"/>
      <c r="I53" s="215">
        <v>12100</v>
      </c>
      <c r="J53" s="215"/>
      <c r="K53" s="215"/>
      <c r="L53" s="215">
        <v>104.4</v>
      </c>
      <c r="M53" s="215"/>
      <c r="N53" s="215"/>
      <c r="O53" s="215">
        <v>2010</v>
      </c>
      <c r="P53" s="215"/>
      <c r="Q53" s="308">
        <v>4394.7</v>
      </c>
      <c r="R53" s="306">
        <f t="shared" si="0"/>
        <v>18609.1</v>
      </c>
      <c r="S53" s="208">
        <f t="shared" si="1"/>
        <v>18.609099999999998</v>
      </c>
      <c r="T53" s="4"/>
    </row>
    <row r="54" spans="1:20" ht="12.75">
      <c r="A54" s="314">
        <v>13250</v>
      </c>
      <c r="B54" s="655" t="s">
        <v>163</v>
      </c>
      <c r="C54" s="655"/>
      <c r="D54" s="655"/>
      <c r="E54" s="655"/>
      <c r="F54" s="215"/>
      <c r="G54" s="215"/>
      <c r="H54" s="215"/>
      <c r="I54" s="215">
        <v>4257.76</v>
      </c>
      <c r="J54" s="215">
        <v>186.47</v>
      </c>
      <c r="K54" s="215"/>
      <c r="L54" s="215">
        <v>442.11</v>
      </c>
      <c r="M54" s="215"/>
      <c r="N54" s="215"/>
      <c r="O54" s="215">
        <v>2911.05</v>
      </c>
      <c r="P54" s="215"/>
      <c r="Q54" s="308">
        <v>1896.9</v>
      </c>
      <c r="R54" s="306">
        <f t="shared" si="0"/>
        <v>9694.29</v>
      </c>
      <c r="S54" s="208">
        <f t="shared" si="1"/>
        <v>9.69429</v>
      </c>
      <c r="T54" s="4"/>
    </row>
    <row r="55" spans="1:20" ht="12.75">
      <c r="A55" s="315"/>
      <c r="B55" s="657" t="s">
        <v>129</v>
      </c>
      <c r="C55" s="657"/>
      <c r="D55" s="657"/>
      <c r="E55" s="657"/>
      <c r="F55" s="219">
        <f>SUM(F13:F50)</f>
        <v>6034</v>
      </c>
      <c r="G55" s="219">
        <f>SUM(G13:G50)</f>
        <v>17939.97</v>
      </c>
      <c r="H55" s="219">
        <f aca="true" t="shared" si="3" ref="H55:Q55">SUM(H13:H54)</f>
        <v>0</v>
      </c>
      <c r="I55" s="219">
        <f t="shared" si="3"/>
        <v>47256.00000000001</v>
      </c>
      <c r="J55" s="219">
        <f t="shared" si="3"/>
        <v>9061.199999999999</v>
      </c>
      <c r="K55" s="219">
        <f t="shared" si="3"/>
        <v>8670.21</v>
      </c>
      <c r="L55" s="219">
        <f t="shared" si="3"/>
        <v>7794.49</v>
      </c>
      <c r="M55" s="219">
        <f t="shared" si="3"/>
        <v>1927</v>
      </c>
      <c r="N55" s="219">
        <f t="shared" si="3"/>
        <v>45238</v>
      </c>
      <c r="O55" s="219">
        <f t="shared" si="3"/>
        <v>105442.96999999999</v>
      </c>
      <c r="P55" s="219">
        <f t="shared" si="3"/>
        <v>0</v>
      </c>
      <c r="Q55" s="219">
        <f t="shared" si="3"/>
        <v>112578.95</v>
      </c>
      <c r="R55" s="307">
        <f t="shared" si="0"/>
        <v>361942.79</v>
      </c>
      <c r="S55" s="210">
        <f t="shared" si="1"/>
        <v>361.94279</v>
      </c>
      <c r="T55" s="4"/>
    </row>
    <row r="56" spans="1:20" ht="12.75">
      <c r="A56" s="314">
        <v>21110</v>
      </c>
      <c r="B56" s="655" t="s">
        <v>126</v>
      </c>
      <c r="C56" s="655"/>
      <c r="D56" s="655"/>
      <c r="E56" s="655"/>
      <c r="F56" s="215"/>
      <c r="G56" s="215"/>
      <c r="H56" s="215"/>
      <c r="I56" s="215"/>
      <c r="J56" s="215"/>
      <c r="K56" s="215"/>
      <c r="L56" s="215"/>
      <c r="M56" s="215"/>
      <c r="N56" s="215"/>
      <c r="O56" s="215"/>
      <c r="P56" s="215"/>
      <c r="Q56" s="316"/>
      <c r="R56" s="306">
        <f t="shared" si="0"/>
        <v>0</v>
      </c>
      <c r="S56" s="208">
        <f t="shared" si="1"/>
        <v>0</v>
      </c>
      <c r="T56" s="4"/>
    </row>
    <row r="57" spans="1:20" ht="12.75">
      <c r="A57" s="314">
        <v>21120</v>
      </c>
      <c r="B57" s="655" t="s">
        <v>127</v>
      </c>
      <c r="C57" s="655"/>
      <c r="D57" s="655"/>
      <c r="E57" s="655"/>
      <c r="F57" s="215"/>
      <c r="G57" s="215"/>
      <c r="H57" s="215"/>
      <c r="I57" s="215"/>
      <c r="J57" s="215"/>
      <c r="K57" s="215"/>
      <c r="L57" s="215"/>
      <c r="M57" s="215"/>
      <c r="N57" s="215"/>
      <c r="O57" s="215"/>
      <c r="P57" s="215"/>
      <c r="Q57" s="316"/>
      <c r="R57" s="306">
        <f t="shared" si="0"/>
        <v>0</v>
      </c>
      <c r="S57" s="208">
        <f t="shared" si="1"/>
        <v>0</v>
      </c>
      <c r="T57" s="4"/>
    </row>
    <row r="58" spans="1:20" ht="12.75">
      <c r="A58" s="314">
        <v>22200</v>
      </c>
      <c r="B58" s="655" t="s">
        <v>128</v>
      </c>
      <c r="C58" s="655"/>
      <c r="D58" s="655"/>
      <c r="E58" s="655"/>
      <c r="F58" s="215"/>
      <c r="G58" s="215"/>
      <c r="H58" s="215"/>
      <c r="I58" s="215"/>
      <c r="J58" s="215"/>
      <c r="K58" s="215"/>
      <c r="L58" s="215"/>
      <c r="M58" s="215"/>
      <c r="N58" s="215"/>
      <c r="O58" s="215"/>
      <c r="P58" s="215"/>
      <c r="Q58" s="316"/>
      <c r="R58" s="306">
        <f t="shared" si="0"/>
        <v>0</v>
      </c>
      <c r="S58" s="208">
        <f t="shared" si="1"/>
        <v>0</v>
      </c>
      <c r="T58" s="4"/>
    </row>
    <row r="59" spans="1:20" ht="12.75">
      <c r="A59" s="315"/>
      <c r="B59" s="657" t="s">
        <v>149</v>
      </c>
      <c r="C59" s="657"/>
      <c r="D59" s="657"/>
      <c r="E59" s="657"/>
      <c r="F59" s="219">
        <f>SUM(F56:F58)</f>
        <v>0</v>
      </c>
      <c r="G59" s="219">
        <f aca="true" t="shared" si="4" ref="G59:R59">SUM(G56:G58)</f>
        <v>0</v>
      </c>
      <c r="H59" s="219">
        <f t="shared" si="4"/>
        <v>0</v>
      </c>
      <c r="I59" s="219">
        <f t="shared" si="4"/>
        <v>0</v>
      </c>
      <c r="J59" s="219">
        <f t="shared" si="4"/>
        <v>0</v>
      </c>
      <c r="K59" s="219">
        <f t="shared" si="4"/>
        <v>0</v>
      </c>
      <c r="L59" s="219">
        <f t="shared" si="4"/>
        <v>0</v>
      </c>
      <c r="M59" s="219">
        <f t="shared" si="4"/>
        <v>0</v>
      </c>
      <c r="N59" s="219">
        <f t="shared" si="4"/>
        <v>0</v>
      </c>
      <c r="O59" s="219">
        <f t="shared" si="4"/>
        <v>0</v>
      </c>
      <c r="P59" s="219">
        <f t="shared" si="4"/>
        <v>0</v>
      </c>
      <c r="Q59" s="219">
        <f t="shared" si="4"/>
        <v>0</v>
      </c>
      <c r="R59" s="219">
        <f t="shared" si="4"/>
        <v>0</v>
      </c>
      <c r="S59" s="209">
        <f t="shared" si="1"/>
        <v>0</v>
      </c>
      <c r="T59" s="4"/>
    </row>
    <row r="60" spans="1:20" ht="12.75">
      <c r="A60" s="314">
        <v>31110</v>
      </c>
      <c r="B60" s="655" t="s">
        <v>436</v>
      </c>
      <c r="C60" s="655"/>
      <c r="D60" s="655"/>
      <c r="E60" s="655"/>
      <c r="F60" s="215"/>
      <c r="G60" s="215"/>
      <c r="H60" s="215"/>
      <c r="I60" s="215"/>
      <c r="J60" s="215"/>
      <c r="K60" s="215"/>
      <c r="L60" s="215"/>
      <c r="M60" s="215"/>
      <c r="N60" s="215">
        <v>69365.9</v>
      </c>
      <c r="O60" s="215"/>
      <c r="P60" s="215"/>
      <c r="Q60" s="308"/>
      <c r="R60" s="306">
        <f t="shared" si="0"/>
        <v>69365.9</v>
      </c>
      <c r="S60" s="208">
        <f t="shared" si="1"/>
        <v>69.3659</v>
      </c>
      <c r="T60" s="4"/>
    </row>
    <row r="61" spans="1:20" ht="12.75">
      <c r="A61" s="314">
        <v>31121</v>
      </c>
      <c r="B61" s="655" t="s">
        <v>435</v>
      </c>
      <c r="C61" s="655"/>
      <c r="D61" s="655"/>
      <c r="E61" s="655"/>
      <c r="F61" s="215"/>
      <c r="G61" s="215"/>
      <c r="H61" s="215"/>
      <c r="I61" s="215"/>
      <c r="J61" s="215"/>
      <c r="K61" s="215"/>
      <c r="L61" s="215"/>
      <c r="M61" s="215"/>
      <c r="N61" s="215">
        <v>103055.75</v>
      </c>
      <c r="O61" s="215"/>
      <c r="P61" s="215"/>
      <c r="Q61" s="308"/>
      <c r="R61" s="306">
        <f t="shared" si="0"/>
        <v>103055.75</v>
      </c>
      <c r="S61" s="208">
        <f t="shared" si="1"/>
        <v>103.05575</v>
      </c>
      <c r="T61" s="4"/>
    </row>
    <row r="62" spans="1:20" ht="12.75">
      <c r="A62" s="314">
        <v>31122</v>
      </c>
      <c r="B62" s="660" t="s">
        <v>722</v>
      </c>
      <c r="C62" s="661"/>
      <c r="D62" s="661"/>
      <c r="E62" s="662"/>
      <c r="F62" s="215"/>
      <c r="G62" s="215"/>
      <c r="H62" s="215"/>
      <c r="I62" s="215"/>
      <c r="J62" s="215"/>
      <c r="K62" s="215"/>
      <c r="L62" s="215"/>
      <c r="M62" s="215"/>
      <c r="N62" s="215"/>
      <c r="O62" s="215">
        <v>13468.61</v>
      </c>
      <c r="P62" s="215"/>
      <c r="Q62" s="308"/>
      <c r="R62" s="306">
        <f t="shared" si="0"/>
        <v>13468.61</v>
      </c>
      <c r="S62" s="208">
        <f t="shared" si="1"/>
        <v>13.46861</v>
      </c>
      <c r="T62" s="4"/>
    </row>
    <row r="63" spans="1:20" ht="12.75">
      <c r="A63" s="314">
        <v>31230</v>
      </c>
      <c r="B63" s="655" t="s">
        <v>134</v>
      </c>
      <c r="C63" s="655"/>
      <c r="D63" s="655"/>
      <c r="E63" s="655"/>
      <c r="F63" s="215"/>
      <c r="G63" s="215"/>
      <c r="H63" s="215"/>
      <c r="I63" s="215"/>
      <c r="J63" s="215"/>
      <c r="K63" s="215"/>
      <c r="L63" s="215"/>
      <c r="M63" s="215"/>
      <c r="N63" s="215">
        <v>893042.43</v>
      </c>
      <c r="O63" s="215"/>
      <c r="P63" s="317"/>
      <c r="Q63" s="309"/>
      <c r="R63" s="306">
        <f t="shared" si="0"/>
        <v>893042.43</v>
      </c>
      <c r="S63" s="208">
        <f t="shared" si="1"/>
        <v>893.0424300000001</v>
      </c>
      <c r="T63" s="4"/>
    </row>
    <row r="64" spans="1:20" ht="12.75">
      <c r="A64" s="314">
        <v>31250</v>
      </c>
      <c r="B64" s="655" t="s">
        <v>135</v>
      </c>
      <c r="C64" s="655"/>
      <c r="D64" s="655"/>
      <c r="E64" s="655"/>
      <c r="F64" s="215"/>
      <c r="G64" s="215"/>
      <c r="H64" s="215"/>
      <c r="I64" s="215"/>
      <c r="J64" s="215"/>
      <c r="K64" s="215"/>
      <c r="L64" s="215"/>
      <c r="M64" s="215"/>
      <c r="N64" s="215">
        <v>104981.3</v>
      </c>
      <c r="O64" s="215"/>
      <c r="P64" s="215"/>
      <c r="Q64" s="308"/>
      <c r="R64" s="306">
        <f t="shared" si="0"/>
        <v>104981.3</v>
      </c>
      <c r="S64" s="208">
        <f t="shared" si="1"/>
        <v>104.9813</v>
      </c>
      <c r="T64" s="4"/>
    </row>
    <row r="65" spans="1:20" ht="12.75">
      <c r="A65" s="314">
        <v>31260</v>
      </c>
      <c r="B65" s="655" t="s">
        <v>136</v>
      </c>
      <c r="C65" s="655"/>
      <c r="D65" s="655"/>
      <c r="E65" s="655"/>
      <c r="F65" s="215"/>
      <c r="G65" s="215"/>
      <c r="H65" s="215"/>
      <c r="I65" s="215"/>
      <c r="J65" s="215"/>
      <c r="K65" s="215"/>
      <c r="L65" s="215"/>
      <c r="M65" s="215"/>
      <c r="N65" s="215">
        <v>20851.3</v>
      </c>
      <c r="O65" s="215"/>
      <c r="P65" s="215"/>
      <c r="Q65" s="308"/>
      <c r="R65" s="306">
        <f t="shared" si="0"/>
        <v>20851.3</v>
      </c>
      <c r="S65" s="208">
        <f t="shared" si="1"/>
        <v>20.8513</v>
      </c>
      <c r="T65" s="4"/>
    </row>
    <row r="66" spans="1:20" ht="12.75">
      <c r="A66" s="314">
        <v>31510</v>
      </c>
      <c r="B66" s="660" t="s">
        <v>437</v>
      </c>
      <c r="C66" s="661"/>
      <c r="D66" s="661"/>
      <c r="E66" s="662"/>
      <c r="F66" s="215"/>
      <c r="G66" s="215"/>
      <c r="H66" s="215"/>
      <c r="I66" s="215"/>
      <c r="J66" s="215"/>
      <c r="K66" s="215"/>
      <c r="L66" s="215"/>
      <c r="M66" s="215"/>
      <c r="N66" s="215">
        <v>10000</v>
      </c>
      <c r="O66" s="215"/>
      <c r="P66" s="215"/>
      <c r="Q66" s="308"/>
      <c r="R66" s="306">
        <f t="shared" si="0"/>
        <v>10000</v>
      </c>
      <c r="S66" s="208">
        <f t="shared" si="1"/>
        <v>10</v>
      </c>
      <c r="T66" s="4"/>
    </row>
    <row r="67" spans="1:20" ht="12.75">
      <c r="A67" s="314">
        <v>31900</v>
      </c>
      <c r="B67" s="655" t="s">
        <v>438</v>
      </c>
      <c r="C67" s="655"/>
      <c r="D67" s="655"/>
      <c r="E67" s="655"/>
      <c r="F67" s="215"/>
      <c r="G67" s="215"/>
      <c r="H67" s="215"/>
      <c r="I67" s="215"/>
      <c r="J67" s="215"/>
      <c r="K67" s="215"/>
      <c r="L67" s="215"/>
      <c r="M67" s="215"/>
      <c r="N67" s="215">
        <v>46283.7</v>
      </c>
      <c r="O67" s="215"/>
      <c r="P67" s="215"/>
      <c r="Q67" s="308"/>
      <c r="R67" s="306">
        <f t="shared" si="0"/>
        <v>46283.7</v>
      </c>
      <c r="S67" s="208">
        <f t="shared" si="1"/>
        <v>46.283699999999996</v>
      </c>
      <c r="T67" s="4"/>
    </row>
    <row r="68" spans="1:20" ht="12.75">
      <c r="A68" s="318"/>
      <c r="B68" s="657" t="s">
        <v>176</v>
      </c>
      <c r="C68" s="657"/>
      <c r="D68" s="657"/>
      <c r="E68" s="657"/>
      <c r="F68" s="220"/>
      <c r="G68" s="220"/>
      <c r="H68" s="219">
        <f>SUM(H60:H65)</f>
        <v>0</v>
      </c>
      <c r="I68" s="220"/>
      <c r="J68" s="220"/>
      <c r="K68" s="220"/>
      <c r="L68" s="220"/>
      <c r="M68" s="219">
        <f>SUM(M60:M67)</f>
        <v>0</v>
      </c>
      <c r="N68" s="219">
        <f>SUM(N60:N67)</f>
        <v>1247580.3800000001</v>
      </c>
      <c r="O68" s="219">
        <f>SUM(O60:O67)</f>
        <v>13468.61</v>
      </c>
      <c r="P68" s="219">
        <f>SUM(P60:P67)</f>
        <v>0</v>
      </c>
      <c r="Q68" s="219">
        <f>SUM(Q60:Q67)</f>
        <v>0</v>
      </c>
      <c r="R68" s="307">
        <f t="shared" si="0"/>
        <v>1261048.9900000002</v>
      </c>
      <c r="S68" s="210">
        <f t="shared" si="1"/>
        <v>1261.0489900000002</v>
      </c>
      <c r="T68" s="4"/>
    </row>
    <row r="69" spans="1:20" ht="12.75">
      <c r="A69" s="314"/>
      <c r="B69" s="655"/>
      <c r="C69" s="655"/>
      <c r="D69" s="655"/>
      <c r="E69" s="655"/>
      <c r="F69" s="215"/>
      <c r="G69" s="215"/>
      <c r="H69" s="215"/>
      <c r="I69" s="215"/>
      <c r="J69" s="215"/>
      <c r="K69" s="215"/>
      <c r="L69" s="215"/>
      <c r="M69" s="215"/>
      <c r="N69" s="215"/>
      <c r="O69" s="215"/>
      <c r="P69" s="215"/>
      <c r="Q69" s="308"/>
      <c r="R69" s="306">
        <f t="shared" si="0"/>
        <v>0</v>
      </c>
      <c r="S69" s="208">
        <f t="shared" si="1"/>
        <v>0</v>
      </c>
      <c r="T69" s="4"/>
    </row>
    <row r="70" spans="1:20" ht="13.5" thickBot="1">
      <c r="A70" s="319"/>
      <c r="B70" s="678" t="s">
        <v>152</v>
      </c>
      <c r="C70" s="678"/>
      <c r="D70" s="678"/>
      <c r="E70" s="678"/>
      <c r="F70" s="310">
        <f aca="true" t="shared" si="5" ref="F70:P70">SUM(F12+F55+F59+F68)</f>
        <v>72857.83</v>
      </c>
      <c r="G70" s="310">
        <f t="shared" si="5"/>
        <v>126598.38</v>
      </c>
      <c r="H70" s="310">
        <f t="shared" si="5"/>
        <v>73804.35</v>
      </c>
      <c r="I70" s="310">
        <f t="shared" si="5"/>
        <v>102002.52000000002</v>
      </c>
      <c r="J70" s="310">
        <f t="shared" si="5"/>
        <v>100058.43999999999</v>
      </c>
      <c r="K70" s="310">
        <f t="shared" si="5"/>
        <v>28113.58</v>
      </c>
      <c r="L70" s="310">
        <f t="shared" si="5"/>
        <v>60173.060000000005</v>
      </c>
      <c r="M70" s="310">
        <f t="shared" si="5"/>
        <v>27893.289999999997</v>
      </c>
      <c r="N70" s="310">
        <f t="shared" si="5"/>
        <v>1319792.8</v>
      </c>
      <c r="O70" s="310">
        <f t="shared" si="5"/>
        <v>547840.5499999999</v>
      </c>
      <c r="P70" s="310">
        <f t="shared" si="5"/>
        <v>37651.649999999994</v>
      </c>
      <c r="Q70" s="310">
        <f>SUM(Q12+Q55+Q59+P63)</f>
        <v>1570459.9699999997</v>
      </c>
      <c r="R70" s="311">
        <f>SUM(F70:Q70)</f>
        <v>4067246.42</v>
      </c>
      <c r="S70" s="211">
        <f t="shared" si="1"/>
        <v>4067.24642</v>
      </c>
      <c r="T70" s="4"/>
    </row>
    <row r="71" ht="12.75">
      <c r="T71" s="4"/>
    </row>
    <row r="72" spans="20:21" ht="12.75">
      <c r="T72" s="4"/>
      <c r="U72" s="12"/>
    </row>
    <row r="73" spans="18:20" ht="12.75">
      <c r="R73" s="12"/>
      <c r="T73" s="4"/>
    </row>
    <row r="74" spans="20:21" ht="12.75">
      <c r="T74" s="4"/>
      <c r="U74" s="12"/>
    </row>
    <row r="75" ht="12.75">
      <c r="T75" s="4"/>
    </row>
    <row r="76" spans="1:20" ht="12.75">
      <c r="A76" s="676"/>
      <c r="B76" s="677"/>
      <c r="C76" s="671"/>
      <c r="D76" s="671"/>
      <c r="E76" s="671"/>
      <c r="T76" s="4"/>
    </row>
    <row r="77" spans="1:20" ht="12.75">
      <c r="A77" s="671"/>
      <c r="B77" s="671"/>
      <c r="C77" s="671"/>
      <c r="D77" s="671"/>
      <c r="E77" s="671"/>
      <c r="T77" s="4"/>
    </row>
    <row r="78" spans="1:20" ht="12.75">
      <c r="A78" s="3"/>
      <c r="B78" s="673"/>
      <c r="C78" s="673"/>
      <c r="D78" s="673"/>
      <c r="E78" s="673"/>
      <c r="T78" s="4"/>
    </row>
    <row r="79" spans="1:20" ht="12.75">
      <c r="A79" s="3"/>
      <c r="B79" s="673"/>
      <c r="C79" s="673"/>
      <c r="D79" s="673"/>
      <c r="E79" s="673"/>
      <c r="T79" s="4"/>
    </row>
    <row r="80" spans="1:20" ht="12.75">
      <c r="A80" s="3"/>
      <c r="B80" s="673"/>
      <c r="C80" s="673"/>
      <c r="D80" s="673"/>
      <c r="E80" s="673"/>
      <c r="T80" s="4"/>
    </row>
    <row r="81" spans="1:20" ht="12.75">
      <c r="A81" s="3"/>
      <c r="B81" s="673"/>
      <c r="C81" s="673"/>
      <c r="D81" s="673"/>
      <c r="E81" s="673"/>
      <c r="T81" s="4"/>
    </row>
    <row r="82" spans="1:20" ht="12.75">
      <c r="A82" s="3"/>
      <c r="B82" s="673"/>
      <c r="C82" s="674"/>
      <c r="D82" s="674"/>
      <c r="E82" s="674"/>
      <c r="T82" s="4"/>
    </row>
    <row r="83" spans="1:20" ht="12.75">
      <c r="A83" s="3"/>
      <c r="B83" s="673"/>
      <c r="C83" s="673"/>
      <c r="D83" s="673"/>
      <c r="E83" s="673"/>
      <c r="T83" s="4"/>
    </row>
    <row r="84" spans="1:20" ht="12.75">
      <c r="A84" s="3"/>
      <c r="B84" s="673"/>
      <c r="C84" s="674"/>
      <c r="D84" s="674"/>
      <c r="E84" s="674"/>
      <c r="T84" s="4"/>
    </row>
    <row r="85" spans="1:20" ht="12.75">
      <c r="A85" s="3"/>
      <c r="B85" s="675"/>
      <c r="C85" s="675"/>
      <c r="D85" s="675"/>
      <c r="E85" s="675"/>
      <c r="T85" s="4"/>
    </row>
    <row r="86" spans="1:20" ht="12.75">
      <c r="A86" s="4"/>
      <c r="B86" s="671"/>
      <c r="C86" s="671"/>
      <c r="D86" s="671"/>
      <c r="E86" s="671"/>
      <c r="T86" s="4"/>
    </row>
    <row r="87" spans="1:20" ht="12.75">
      <c r="A87" s="4"/>
      <c r="B87" s="671"/>
      <c r="C87" s="671"/>
      <c r="D87" s="671"/>
      <c r="E87" s="671"/>
      <c r="T87" s="4"/>
    </row>
    <row r="88" spans="1:20" ht="12.75">
      <c r="A88" s="4"/>
      <c r="B88" s="671"/>
      <c r="C88" s="671"/>
      <c r="D88" s="671"/>
      <c r="E88" s="671"/>
      <c r="T88" s="4"/>
    </row>
    <row r="89" spans="1:20" ht="12.75">
      <c r="A89" s="4"/>
      <c r="B89" s="671"/>
      <c r="C89" s="671"/>
      <c r="D89" s="671"/>
      <c r="E89" s="671"/>
      <c r="T89" s="4"/>
    </row>
    <row r="90" spans="1:20" ht="12.75">
      <c r="A90" s="4"/>
      <c r="B90" s="671"/>
      <c r="C90" s="671"/>
      <c r="D90" s="671"/>
      <c r="E90" s="671"/>
      <c r="T90" s="4"/>
    </row>
    <row r="91" spans="1:20" ht="12.75">
      <c r="A91" s="4"/>
      <c r="B91" s="671"/>
      <c r="C91" s="671"/>
      <c r="D91" s="671"/>
      <c r="E91" s="671"/>
      <c r="T91" s="4"/>
    </row>
    <row r="92" spans="1:20" ht="12.75">
      <c r="A92" s="4"/>
      <c r="B92" s="671"/>
      <c r="C92" s="671"/>
      <c r="D92" s="671"/>
      <c r="E92" s="671"/>
      <c r="T92" s="4"/>
    </row>
    <row r="93" spans="1:20" ht="12.75">
      <c r="A93" s="4"/>
      <c r="B93" s="671"/>
      <c r="C93" s="671"/>
      <c r="D93" s="671"/>
      <c r="E93" s="671"/>
      <c r="T93" s="4"/>
    </row>
    <row r="94" spans="1:20" ht="12.75">
      <c r="A94" s="4"/>
      <c r="B94" s="671"/>
      <c r="C94" s="671"/>
      <c r="D94" s="671"/>
      <c r="E94" s="671"/>
      <c r="T94" s="4"/>
    </row>
    <row r="95" spans="1:20" ht="12.75">
      <c r="A95" s="4"/>
      <c r="B95" s="671"/>
      <c r="C95" s="671"/>
      <c r="D95" s="671"/>
      <c r="E95" s="671"/>
      <c r="T95" s="4"/>
    </row>
    <row r="96" spans="1:20" ht="12.75">
      <c r="A96" s="4"/>
      <c r="B96" s="671"/>
      <c r="C96" s="671"/>
      <c r="D96" s="671"/>
      <c r="E96" s="671"/>
      <c r="T96" s="4"/>
    </row>
    <row r="97" spans="1:20" ht="12.75">
      <c r="A97" s="4"/>
      <c r="B97" s="671"/>
      <c r="C97" s="671"/>
      <c r="D97" s="671"/>
      <c r="E97" s="671"/>
      <c r="T97" s="4"/>
    </row>
    <row r="98" spans="1:20" ht="12.75">
      <c r="A98" s="4"/>
      <c r="B98" s="671"/>
      <c r="C98" s="671"/>
      <c r="D98" s="671"/>
      <c r="E98" s="671"/>
      <c r="T98" s="4"/>
    </row>
    <row r="99" spans="1:20" ht="12.75">
      <c r="A99" s="4"/>
      <c r="B99" s="671"/>
      <c r="C99" s="671"/>
      <c r="D99" s="671"/>
      <c r="E99" s="671"/>
      <c r="T99" s="4"/>
    </row>
    <row r="100" spans="1:20" ht="12.75">
      <c r="A100" s="4"/>
      <c r="B100" s="671"/>
      <c r="C100" s="671"/>
      <c r="D100" s="671"/>
      <c r="E100" s="671"/>
      <c r="T100" s="4"/>
    </row>
    <row r="101" spans="1:20" ht="12.75">
      <c r="A101" s="4"/>
      <c r="B101" s="671"/>
      <c r="C101" s="671"/>
      <c r="D101" s="671"/>
      <c r="E101" s="671"/>
      <c r="T101" s="4"/>
    </row>
    <row r="102" spans="1:20" ht="12.75">
      <c r="A102" s="4"/>
      <c r="B102" s="671"/>
      <c r="C102" s="671"/>
      <c r="D102" s="671"/>
      <c r="E102" s="671"/>
      <c r="T102" s="4"/>
    </row>
    <row r="103" spans="1:20" ht="12.75">
      <c r="A103" s="4"/>
      <c r="B103" s="671"/>
      <c r="C103" s="671"/>
      <c r="D103" s="671"/>
      <c r="E103" s="671"/>
      <c r="T103" s="4"/>
    </row>
    <row r="104" spans="1:20" ht="12.75">
      <c r="A104" s="4"/>
      <c r="B104" s="671"/>
      <c r="C104" s="671"/>
      <c r="D104" s="671"/>
      <c r="E104" s="671"/>
      <c r="T104" s="4"/>
    </row>
    <row r="105" spans="1:20" ht="12.75">
      <c r="A105" s="4"/>
      <c r="B105" s="671"/>
      <c r="C105" s="671"/>
      <c r="D105" s="671"/>
      <c r="E105" s="671"/>
      <c r="T105" s="4"/>
    </row>
    <row r="106" spans="1:20" ht="12.75">
      <c r="A106" s="4"/>
      <c r="B106" s="671"/>
      <c r="C106" s="671"/>
      <c r="D106" s="671"/>
      <c r="E106" s="671"/>
      <c r="T106" s="4"/>
    </row>
    <row r="107" spans="1:20" ht="12.75">
      <c r="A107" s="4"/>
      <c r="B107" s="671"/>
      <c r="C107" s="671"/>
      <c r="D107" s="671"/>
      <c r="E107" s="671"/>
      <c r="T107" s="4"/>
    </row>
    <row r="108" spans="1:20" ht="12.75">
      <c r="A108" s="4"/>
      <c r="B108" s="671"/>
      <c r="C108" s="671"/>
      <c r="D108" s="671"/>
      <c r="E108" s="671"/>
      <c r="T108" s="4"/>
    </row>
    <row r="109" spans="1:5" ht="12.75">
      <c r="A109" s="4"/>
      <c r="B109" s="671"/>
      <c r="C109" s="671"/>
      <c r="D109" s="671"/>
      <c r="E109" s="671"/>
    </row>
    <row r="110" spans="1:5" ht="12.75">
      <c r="A110" s="4"/>
      <c r="B110" s="671"/>
      <c r="C110" s="671"/>
      <c r="D110" s="671"/>
      <c r="E110" s="671"/>
    </row>
    <row r="111" spans="1:5" ht="12.75">
      <c r="A111" s="4"/>
      <c r="B111" s="671"/>
      <c r="C111" s="671"/>
      <c r="D111" s="671"/>
      <c r="E111" s="671"/>
    </row>
    <row r="112" spans="1:5" ht="12.75">
      <c r="A112" s="4"/>
      <c r="B112" s="671"/>
      <c r="C112" s="671"/>
      <c r="D112" s="671"/>
      <c r="E112" s="671"/>
    </row>
    <row r="113" spans="1:5" ht="12.75">
      <c r="A113" s="4"/>
      <c r="B113" s="671"/>
      <c r="C113" s="671"/>
      <c r="D113" s="671"/>
      <c r="E113" s="671"/>
    </row>
    <row r="114" spans="1:5" ht="12.75">
      <c r="A114" s="4"/>
      <c r="B114" s="671"/>
      <c r="C114" s="671"/>
      <c r="D114" s="671"/>
      <c r="E114" s="671"/>
    </row>
    <row r="115" spans="1:5" ht="12.75">
      <c r="A115" s="4"/>
      <c r="B115" s="671"/>
      <c r="C115" s="671"/>
      <c r="D115" s="671"/>
      <c r="E115" s="671"/>
    </row>
    <row r="116" spans="1:5" ht="12.75">
      <c r="A116" s="4"/>
      <c r="B116" s="671"/>
      <c r="C116" s="671"/>
      <c r="D116" s="671"/>
      <c r="E116" s="671"/>
    </row>
    <row r="117" spans="1:5" ht="12.75">
      <c r="A117" s="4"/>
      <c r="B117" s="671"/>
      <c r="C117" s="671"/>
      <c r="D117" s="671"/>
      <c r="E117" s="671"/>
    </row>
    <row r="118" spans="1:5" ht="12.75">
      <c r="A118" s="4"/>
      <c r="B118" s="671"/>
      <c r="C118" s="671"/>
      <c r="D118" s="671"/>
      <c r="E118" s="671"/>
    </row>
    <row r="119" spans="1:5" ht="12.75">
      <c r="A119" s="4"/>
      <c r="B119" s="671"/>
      <c r="C119" s="671"/>
      <c r="D119" s="671"/>
      <c r="E119" s="671"/>
    </row>
    <row r="120" spans="1:5" ht="12.75">
      <c r="A120" s="4"/>
      <c r="B120" s="671"/>
      <c r="C120" s="671"/>
      <c r="D120" s="671"/>
      <c r="E120" s="671"/>
    </row>
    <row r="121" spans="1:5" ht="12.75">
      <c r="A121" s="4"/>
      <c r="B121" s="671"/>
      <c r="C121" s="671"/>
      <c r="D121" s="671"/>
      <c r="E121" s="671"/>
    </row>
    <row r="122" spans="1:5" ht="12.75">
      <c r="A122" s="4"/>
      <c r="B122" s="671"/>
      <c r="C122" s="671"/>
      <c r="D122" s="671"/>
      <c r="E122" s="671"/>
    </row>
    <row r="123" spans="1:5" ht="12.75">
      <c r="A123" s="4"/>
      <c r="B123" s="671"/>
      <c r="C123" s="671"/>
      <c r="D123" s="671"/>
      <c r="E123" s="671"/>
    </row>
    <row r="124" spans="1:5" ht="12.75">
      <c r="A124" s="4"/>
      <c r="B124" s="671"/>
      <c r="C124" s="671"/>
      <c r="D124" s="671"/>
      <c r="E124" s="671"/>
    </row>
    <row r="125" spans="1:5" ht="12.75">
      <c r="A125" s="4"/>
      <c r="B125" s="671"/>
      <c r="C125" s="671"/>
      <c r="D125" s="671"/>
      <c r="E125" s="671"/>
    </row>
    <row r="126" spans="1:5" ht="12.75">
      <c r="A126" s="4"/>
      <c r="B126" s="671"/>
      <c r="C126" s="671"/>
      <c r="D126" s="671"/>
      <c r="E126" s="671"/>
    </row>
    <row r="127" spans="1:5" ht="12.75">
      <c r="A127" s="5"/>
      <c r="B127" s="672"/>
      <c r="C127" s="672"/>
      <c r="D127" s="672"/>
      <c r="E127" s="672"/>
    </row>
    <row r="128" spans="1:5" ht="12.75">
      <c r="A128" s="4"/>
      <c r="B128" s="671"/>
      <c r="C128" s="671"/>
      <c r="D128" s="671"/>
      <c r="E128" s="671"/>
    </row>
    <row r="129" spans="1:5" ht="12.75">
      <c r="A129" s="4"/>
      <c r="B129" s="671"/>
      <c r="C129" s="671"/>
      <c r="D129" s="671"/>
      <c r="E129" s="671"/>
    </row>
    <row r="130" spans="1:5" ht="12.75">
      <c r="A130" s="4"/>
      <c r="B130" s="671"/>
      <c r="C130" s="671"/>
      <c r="D130" s="671"/>
      <c r="E130" s="671"/>
    </row>
    <row r="131" spans="1:5" ht="12.75">
      <c r="A131" s="4"/>
      <c r="B131" s="671"/>
      <c r="C131" s="671"/>
      <c r="D131" s="671"/>
      <c r="E131" s="671"/>
    </row>
    <row r="132" spans="1:5" ht="12.75">
      <c r="A132" s="5"/>
      <c r="B132" s="672"/>
      <c r="C132" s="672"/>
      <c r="D132" s="672"/>
      <c r="E132" s="672"/>
    </row>
    <row r="133" spans="1:5" ht="12.75">
      <c r="A133" s="4"/>
      <c r="B133" s="671"/>
      <c r="C133" s="671"/>
      <c r="D133" s="671"/>
      <c r="E133" s="671"/>
    </row>
    <row r="134" spans="1:5" ht="12.75">
      <c r="A134" s="4"/>
      <c r="B134" s="671"/>
      <c r="C134" s="671"/>
      <c r="D134" s="671"/>
      <c r="E134" s="671"/>
    </row>
    <row r="135" spans="1:5" ht="12.75">
      <c r="A135" s="4"/>
      <c r="B135" s="671"/>
      <c r="C135" s="671"/>
      <c r="D135" s="671"/>
      <c r="E135" s="671"/>
    </row>
    <row r="136" spans="1:5" ht="12.75">
      <c r="A136" s="4"/>
      <c r="B136" s="671"/>
      <c r="C136" s="671"/>
      <c r="D136" s="671"/>
      <c r="E136" s="671"/>
    </row>
    <row r="137" spans="1:5" ht="12.75">
      <c r="A137" s="4"/>
      <c r="B137" s="671"/>
      <c r="C137" s="671"/>
      <c r="D137" s="671"/>
      <c r="E137" s="671"/>
    </row>
    <row r="138" spans="1:5" ht="12.75">
      <c r="A138" s="4"/>
      <c r="B138" s="671"/>
      <c r="C138" s="671"/>
      <c r="D138" s="671"/>
      <c r="E138" s="671"/>
    </row>
    <row r="139" spans="1:5" ht="12.75">
      <c r="A139" s="4"/>
      <c r="B139" s="672"/>
      <c r="C139" s="672"/>
      <c r="D139" s="672"/>
      <c r="E139" s="672"/>
    </row>
    <row r="140" spans="1:5" ht="12.75">
      <c r="A140" s="4"/>
      <c r="B140" s="671"/>
      <c r="C140" s="671"/>
      <c r="D140" s="671"/>
      <c r="E140" s="671"/>
    </row>
    <row r="141" spans="1:5" ht="12.75">
      <c r="A141" s="4"/>
      <c r="B141" s="672"/>
      <c r="C141" s="672"/>
      <c r="D141" s="672"/>
      <c r="E141" s="672"/>
    </row>
    <row r="142" spans="1:5" ht="12.75">
      <c r="A142" s="4"/>
      <c r="B142" s="4"/>
      <c r="C142" s="4"/>
      <c r="D142" s="4"/>
      <c r="E142" s="4"/>
    </row>
  </sheetData>
  <mergeCells count="136">
    <mergeCell ref="B66:E66"/>
    <mergeCell ref="B20:E20"/>
    <mergeCell ref="B18:E18"/>
    <mergeCell ref="B22:E22"/>
    <mergeCell ref="B31:E31"/>
    <mergeCell ref="B34:E34"/>
    <mergeCell ref="B36:E36"/>
    <mergeCell ref="B42:E42"/>
    <mergeCell ref="B41:E41"/>
    <mergeCell ref="B48:E48"/>
    <mergeCell ref="B67:E67"/>
    <mergeCell ref="B19:E19"/>
    <mergeCell ref="B39:E39"/>
    <mergeCell ref="B40:E40"/>
    <mergeCell ref="B38:E38"/>
    <mergeCell ref="B26:E26"/>
    <mergeCell ref="B35:E35"/>
    <mergeCell ref="B29:E29"/>
    <mergeCell ref="B30:E30"/>
    <mergeCell ref="B37:E37"/>
    <mergeCell ref="A3:A4"/>
    <mergeCell ref="B3:E4"/>
    <mergeCell ref="B15:E15"/>
    <mergeCell ref="B17:E17"/>
    <mergeCell ref="B5:E5"/>
    <mergeCell ref="B6:E6"/>
    <mergeCell ref="B7:E7"/>
    <mergeCell ref="B8:E8"/>
    <mergeCell ref="B10:E10"/>
    <mergeCell ref="B12:E12"/>
    <mergeCell ref="B49:E49"/>
    <mergeCell ref="B43:E43"/>
    <mergeCell ref="B44:E44"/>
    <mergeCell ref="B45:E45"/>
    <mergeCell ref="B46:E46"/>
    <mergeCell ref="B47:E47"/>
    <mergeCell ref="B55:E55"/>
    <mergeCell ref="B56:E56"/>
    <mergeCell ref="B50:E50"/>
    <mergeCell ref="B52:E52"/>
    <mergeCell ref="B53:E53"/>
    <mergeCell ref="B54:E54"/>
    <mergeCell ref="B51:E51"/>
    <mergeCell ref="B64:E64"/>
    <mergeCell ref="B65:E65"/>
    <mergeCell ref="B57:E57"/>
    <mergeCell ref="B58:E58"/>
    <mergeCell ref="B59:E59"/>
    <mergeCell ref="B60:E60"/>
    <mergeCell ref="B61:E61"/>
    <mergeCell ref="B63:E63"/>
    <mergeCell ref="B1:T1"/>
    <mergeCell ref="B9:E9"/>
    <mergeCell ref="B11:E11"/>
    <mergeCell ref="B16:E16"/>
    <mergeCell ref="S3:S4"/>
    <mergeCell ref="F3:R3"/>
    <mergeCell ref="B13:E13"/>
    <mergeCell ref="B14:E14"/>
    <mergeCell ref="B27:E27"/>
    <mergeCell ref="B28:E28"/>
    <mergeCell ref="B21:E21"/>
    <mergeCell ref="B24:E24"/>
    <mergeCell ref="B23:E23"/>
    <mergeCell ref="B25:E25"/>
    <mergeCell ref="A76:A77"/>
    <mergeCell ref="B76:E77"/>
    <mergeCell ref="B78:E78"/>
    <mergeCell ref="B68:E68"/>
    <mergeCell ref="B69:E69"/>
    <mergeCell ref="B70:E70"/>
    <mergeCell ref="B79:E79"/>
    <mergeCell ref="B84:E84"/>
    <mergeCell ref="B85:E85"/>
    <mergeCell ref="B80:E80"/>
    <mergeCell ref="B81:E81"/>
    <mergeCell ref="B82:E82"/>
    <mergeCell ref="B83:E83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  <mergeCell ref="B95:E95"/>
    <mergeCell ref="B96:E96"/>
    <mergeCell ref="B97:E97"/>
    <mergeCell ref="B98:E98"/>
    <mergeCell ref="B99:E99"/>
    <mergeCell ref="B100:E100"/>
    <mergeCell ref="B101:E101"/>
    <mergeCell ref="B102:E102"/>
    <mergeCell ref="B103:E103"/>
    <mergeCell ref="B104:E104"/>
    <mergeCell ref="B105:E105"/>
    <mergeCell ref="B106:E106"/>
    <mergeCell ref="B107:E107"/>
    <mergeCell ref="B108:E108"/>
    <mergeCell ref="B109:E109"/>
    <mergeCell ref="B110:E110"/>
    <mergeCell ref="B111:E111"/>
    <mergeCell ref="B112:E112"/>
    <mergeCell ref="B113:E113"/>
    <mergeCell ref="B114:E114"/>
    <mergeCell ref="B115:E115"/>
    <mergeCell ref="B116:E116"/>
    <mergeCell ref="B117:E117"/>
    <mergeCell ref="B118:E118"/>
    <mergeCell ref="B119:E119"/>
    <mergeCell ref="B120:E120"/>
    <mergeCell ref="B121:E121"/>
    <mergeCell ref="B128:E128"/>
    <mergeCell ref="B129:E129"/>
    <mergeCell ref="B122:E122"/>
    <mergeCell ref="B123:E123"/>
    <mergeCell ref="B124:E124"/>
    <mergeCell ref="B125:E125"/>
    <mergeCell ref="B140:E140"/>
    <mergeCell ref="B141:E141"/>
    <mergeCell ref="B134:E134"/>
    <mergeCell ref="B135:E135"/>
    <mergeCell ref="B136:E136"/>
    <mergeCell ref="B137:E137"/>
    <mergeCell ref="B32:E32"/>
    <mergeCell ref="B62:E62"/>
    <mergeCell ref="B138:E138"/>
    <mergeCell ref="B139:E139"/>
    <mergeCell ref="B130:E130"/>
    <mergeCell ref="B131:E131"/>
    <mergeCell ref="B132:E132"/>
    <mergeCell ref="B133:E133"/>
    <mergeCell ref="B126:E126"/>
    <mergeCell ref="B127:E127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85" r:id="rId1"/>
  <headerFooter alignWithMargins="0">
    <oddHeader>&amp;Cpage 26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058"/>
  <sheetViews>
    <sheetView workbookViewId="0" topLeftCell="A41">
      <selection activeCell="L57" sqref="L57"/>
    </sheetView>
  </sheetViews>
  <sheetFormatPr defaultColWidth="9.140625" defaultRowHeight="12.75"/>
  <cols>
    <col min="1" max="2" width="7.421875" style="21" customWidth="1"/>
    <col min="3" max="3" width="13.7109375" style="21" customWidth="1"/>
    <col min="4" max="4" width="12.8515625" style="21" customWidth="1"/>
    <col min="5" max="5" width="13.140625" style="21" customWidth="1"/>
    <col min="6" max="6" width="13.57421875" style="21" customWidth="1"/>
    <col min="7" max="7" width="13.00390625" style="25" customWidth="1"/>
    <col min="8" max="8" width="13.00390625" style="21" customWidth="1"/>
    <col min="9" max="9" width="9.57421875" style="21" customWidth="1"/>
    <col min="10" max="10" width="9.140625" style="21" customWidth="1"/>
    <col min="11" max="11" width="6.8515625" style="21" customWidth="1"/>
    <col min="12" max="12" width="16.57421875" style="21" customWidth="1"/>
    <col min="13" max="13" width="10.57421875" style="21" customWidth="1"/>
    <col min="14" max="14" width="11.57421875" style="21" customWidth="1"/>
    <col min="15" max="15" width="11.28125" style="21" customWidth="1"/>
    <col min="16" max="17" width="9.140625" style="21" customWidth="1"/>
    <col min="18" max="18" width="10.8515625" style="21" customWidth="1"/>
    <col min="19" max="19" width="11.7109375" style="21" customWidth="1"/>
    <col min="20" max="16384" width="9.140625" style="21" customWidth="1"/>
  </cols>
  <sheetData>
    <row r="1" spans="1:10" ht="15.75">
      <c r="A1" s="96"/>
      <c r="B1" s="807" t="s">
        <v>185</v>
      </c>
      <c r="C1" s="807"/>
      <c r="D1" s="808"/>
      <c r="E1" s="807"/>
      <c r="F1" s="807"/>
      <c r="G1" s="807"/>
      <c r="H1" s="51"/>
      <c r="I1" s="51"/>
      <c r="J1" s="8"/>
    </row>
    <row r="2" spans="1:10" ht="15.75">
      <c r="A2" s="96"/>
      <c r="B2" s="53" t="s">
        <v>186</v>
      </c>
      <c r="C2" s="53"/>
      <c r="D2" s="53"/>
      <c r="E2" s="53"/>
      <c r="F2" s="53"/>
      <c r="G2" s="110"/>
      <c r="H2" s="51"/>
      <c r="I2" s="51"/>
      <c r="J2" s="8"/>
    </row>
    <row r="3" spans="1:10" ht="15.75">
      <c r="A3" s="96"/>
      <c r="B3" s="807" t="s">
        <v>380</v>
      </c>
      <c r="C3" s="807"/>
      <c r="D3" s="807"/>
      <c r="E3" s="807"/>
      <c r="F3" s="807"/>
      <c r="G3" s="807"/>
      <c r="H3" s="51"/>
      <c r="I3" s="51"/>
      <c r="J3" s="8"/>
    </row>
    <row r="4" spans="1:10" ht="12.75">
      <c r="A4" s="51"/>
      <c r="B4" s="51"/>
      <c r="C4" s="51"/>
      <c r="D4" s="51"/>
      <c r="E4" s="51"/>
      <c r="F4" s="51"/>
      <c r="G4" s="334"/>
      <c r="H4" s="51"/>
      <c r="I4" s="51"/>
      <c r="J4" s="8"/>
    </row>
    <row r="5" spans="1:10" ht="15.75">
      <c r="A5" s="53" t="s">
        <v>97</v>
      </c>
      <c r="B5" s="97"/>
      <c r="C5" s="97"/>
      <c r="D5" s="51"/>
      <c r="E5" s="51"/>
      <c r="F5" s="51"/>
      <c r="G5" s="334"/>
      <c r="H5" s="51"/>
      <c r="I5" s="51"/>
      <c r="J5" s="8"/>
    </row>
    <row r="6" spans="1:10" ht="15.75">
      <c r="A6" s="97"/>
      <c r="B6" s="97" t="s">
        <v>381</v>
      </c>
      <c r="C6" s="97"/>
      <c r="D6" s="97"/>
      <c r="E6" s="97"/>
      <c r="F6" s="97"/>
      <c r="G6" s="122"/>
      <c r="H6" s="97"/>
      <c r="I6" s="51"/>
      <c r="J6" s="8"/>
    </row>
    <row r="7" spans="1:10" ht="15.75">
      <c r="A7" s="97" t="s">
        <v>485</v>
      </c>
      <c r="B7" s="97"/>
      <c r="C7" s="97"/>
      <c r="D7" s="97"/>
      <c r="E7" s="97"/>
      <c r="F7" s="97"/>
      <c r="G7" s="122"/>
      <c r="H7" s="97"/>
      <c r="I7" s="51"/>
      <c r="J7" s="8"/>
    </row>
    <row r="8" spans="1:10" ht="15.75">
      <c r="A8" s="97" t="s">
        <v>382</v>
      </c>
      <c r="B8" s="97"/>
      <c r="C8" s="97"/>
      <c r="D8" s="97"/>
      <c r="E8" s="97"/>
      <c r="F8" s="97"/>
      <c r="G8" s="122"/>
      <c r="H8" s="97"/>
      <c r="I8" s="51"/>
      <c r="J8" s="8"/>
    </row>
    <row r="9" spans="1:10" ht="15.75">
      <c r="A9" s="97" t="s">
        <v>383</v>
      </c>
      <c r="B9" s="97"/>
      <c r="C9" s="97"/>
      <c r="D9" s="97"/>
      <c r="E9" s="97"/>
      <c r="F9" s="97"/>
      <c r="G9" s="122"/>
      <c r="H9" s="97"/>
      <c r="I9" s="51"/>
      <c r="J9" s="8"/>
    </row>
    <row r="10" spans="1:10" ht="15.75">
      <c r="A10" s="97" t="s">
        <v>384</v>
      </c>
      <c r="B10" s="97"/>
      <c r="C10" s="97"/>
      <c r="D10" s="97"/>
      <c r="E10" s="97"/>
      <c r="F10" s="97"/>
      <c r="G10" s="122"/>
      <c r="H10" s="97"/>
      <c r="I10" s="51"/>
      <c r="J10" s="8"/>
    </row>
    <row r="11" spans="1:10" ht="15.75">
      <c r="A11" s="97"/>
      <c r="B11" s="97" t="s">
        <v>385</v>
      </c>
      <c r="C11" s="97"/>
      <c r="D11" s="97"/>
      <c r="E11" s="97"/>
      <c r="F11" s="97"/>
      <c r="G11" s="122"/>
      <c r="H11" s="97"/>
      <c r="I11" s="97"/>
      <c r="J11" s="8"/>
    </row>
    <row r="12" spans="1:10" ht="15.75">
      <c r="A12" s="97" t="s">
        <v>386</v>
      </c>
      <c r="B12" s="97"/>
      <c r="C12" s="97"/>
      <c r="D12" s="97"/>
      <c r="E12" s="97"/>
      <c r="F12" s="97"/>
      <c r="G12" s="122"/>
      <c r="H12" s="97"/>
      <c r="I12" s="97"/>
      <c r="J12" s="8"/>
    </row>
    <row r="13" spans="1:10" ht="15.75">
      <c r="A13" s="97" t="s">
        <v>387</v>
      </c>
      <c r="B13" s="97"/>
      <c r="C13" s="97"/>
      <c r="D13" s="97"/>
      <c r="E13" s="97"/>
      <c r="F13" s="97"/>
      <c r="G13" s="122"/>
      <c r="H13" s="97"/>
      <c r="I13" s="97"/>
      <c r="J13" s="8"/>
    </row>
    <row r="14" spans="1:10" ht="15.75">
      <c r="A14" s="97" t="s">
        <v>388</v>
      </c>
      <c r="B14" s="97"/>
      <c r="C14" s="97"/>
      <c r="D14" s="97"/>
      <c r="E14" s="97"/>
      <c r="F14" s="97"/>
      <c r="G14" s="122"/>
      <c r="H14" s="97"/>
      <c r="I14" s="97"/>
      <c r="J14" s="8"/>
    </row>
    <row r="15" spans="1:10" ht="15.75">
      <c r="A15" s="97" t="s">
        <v>389</v>
      </c>
      <c r="B15" s="97"/>
      <c r="C15" s="97"/>
      <c r="D15" s="97"/>
      <c r="E15" s="97"/>
      <c r="F15" s="97"/>
      <c r="G15" s="122"/>
      <c r="H15" s="97"/>
      <c r="I15" s="97"/>
      <c r="J15" s="8"/>
    </row>
    <row r="16" spans="1:10" ht="15.75">
      <c r="A16" s="97" t="s">
        <v>390</v>
      </c>
      <c r="B16" s="97"/>
      <c r="C16" s="97"/>
      <c r="D16" s="97"/>
      <c r="E16" s="97"/>
      <c r="F16" s="97"/>
      <c r="G16" s="122"/>
      <c r="H16" s="97"/>
      <c r="I16" s="97"/>
      <c r="J16" s="8"/>
    </row>
    <row r="17" spans="1:10" ht="12.75">
      <c r="A17" s="51"/>
      <c r="B17" s="51"/>
      <c r="C17" s="51"/>
      <c r="D17" s="51"/>
      <c r="E17" s="51"/>
      <c r="F17" s="51"/>
      <c r="G17" s="334"/>
      <c r="H17" s="51"/>
      <c r="I17" s="51"/>
      <c r="J17" s="8"/>
    </row>
    <row r="18" spans="1:10" ht="15.75">
      <c r="A18" s="53" t="s">
        <v>391</v>
      </c>
      <c r="B18" s="53"/>
      <c r="C18" s="53"/>
      <c r="D18" s="53"/>
      <c r="E18" s="53"/>
      <c r="F18" s="51"/>
      <c r="G18" s="334"/>
      <c r="H18" s="51"/>
      <c r="I18" s="51"/>
      <c r="J18" s="8"/>
    </row>
    <row r="19" spans="1:10" ht="15.75">
      <c r="A19" s="98"/>
      <c r="B19" s="97" t="s">
        <v>392</v>
      </c>
      <c r="C19" s="97"/>
      <c r="D19" s="97"/>
      <c r="E19" s="97"/>
      <c r="F19" s="97"/>
      <c r="G19" s="122"/>
      <c r="H19" s="97"/>
      <c r="I19" s="97"/>
      <c r="J19" s="8"/>
    </row>
    <row r="20" spans="1:10" ht="15.75">
      <c r="A20" s="98" t="s">
        <v>393</v>
      </c>
      <c r="B20" s="97"/>
      <c r="C20" s="97"/>
      <c r="D20" s="97"/>
      <c r="E20" s="97"/>
      <c r="F20" s="97"/>
      <c r="G20" s="122"/>
      <c r="H20" s="97"/>
      <c r="I20" s="97"/>
      <c r="J20" s="8"/>
    </row>
    <row r="21" spans="1:10" ht="15.75">
      <c r="A21" s="97" t="s">
        <v>394</v>
      </c>
      <c r="B21" s="97"/>
      <c r="C21" s="97"/>
      <c r="D21" s="97"/>
      <c r="E21" s="97"/>
      <c r="F21" s="97"/>
      <c r="G21" s="122"/>
      <c r="H21" s="97"/>
      <c r="I21" s="97"/>
      <c r="J21" s="8"/>
    </row>
    <row r="22" spans="1:10" ht="15.75">
      <c r="A22" s="97" t="s">
        <v>395</v>
      </c>
      <c r="B22" s="97"/>
      <c r="C22" s="97"/>
      <c r="D22" s="97"/>
      <c r="E22" s="97"/>
      <c r="F22" s="97"/>
      <c r="G22" s="122"/>
      <c r="H22" s="97"/>
      <c r="I22" s="97"/>
      <c r="J22" s="8"/>
    </row>
    <row r="23" spans="1:10" ht="15.75">
      <c r="A23" s="97" t="s">
        <v>396</v>
      </c>
      <c r="B23" s="97"/>
      <c r="C23" s="97"/>
      <c r="D23" s="51"/>
      <c r="E23" s="51"/>
      <c r="F23" s="51"/>
      <c r="G23" s="334"/>
      <c r="H23" s="51"/>
      <c r="I23" s="51"/>
      <c r="J23" s="8"/>
    </row>
    <row r="24" spans="1:10" ht="15.75">
      <c r="A24" s="97" t="s">
        <v>60</v>
      </c>
      <c r="B24" s="97"/>
      <c r="C24" s="97"/>
      <c r="D24" s="97"/>
      <c r="E24" s="97"/>
      <c r="F24" s="51"/>
      <c r="G24" s="334"/>
      <c r="H24" s="51"/>
      <c r="I24" s="51"/>
      <c r="J24" s="8"/>
    </row>
    <row r="25" spans="1:10" ht="15.75">
      <c r="A25" s="99" t="s">
        <v>187</v>
      </c>
      <c r="B25" s="99"/>
      <c r="C25" s="99"/>
      <c r="D25" s="97"/>
      <c r="E25" s="97"/>
      <c r="F25" s="97"/>
      <c r="G25" s="122"/>
      <c r="H25" s="93">
        <v>2325122</v>
      </c>
      <c r="I25" s="97"/>
      <c r="J25" s="8"/>
    </row>
    <row r="26" spans="1:10" ht="15.75">
      <c r="A26" s="99" t="s">
        <v>188</v>
      </c>
      <c r="B26" s="99"/>
      <c r="C26" s="99"/>
      <c r="D26" s="97"/>
      <c r="E26" s="97"/>
      <c r="F26" s="97"/>
      <c r="G26" s="122"/>
      <c r="H26" s="93">
        <v>320382</v>
      </c>
      <c r="I26" s="97"/>
      <c r="J26" s="8"/>
    </row>
    <row r="27" spans="1:10" ht="15.75">
      <c r="A27" s="809" t="s">
        <v>189</v>
      </c>
      <c r="B27" s="809"/>
      <c r="C27" s="809"/>
      <c r="D27" s="97"/>
      <c r="E27" s="97"/>
      <c r="F27" s="97"/>
      <c r="G27" s="122"/>
      <c r="H27" s="93">
        <v>94500</v>
      </c>
      <c r="I27" s="97"/>
      <c r="J27" s="8"/>
    </row>
    <row r="28" spans="1:10" ht="15.75">
      <c r="A28" s="809" t="s">
        <v>190</v>
      </c>
      <c r="B28" s="809"/>
      <c r="C28" s="809"/>
      <c r="D28" s="97"/>
      <c r="E28" s="97"/>
      <c r="F28" s="97"/>
      <c r="G28" s="122"/>
      <c r="H28" s="93">
        <v>35000</v>
      </c>
      <c r="I28" s="97"/>
      <c r="J28" s="8"/>
    </row>
    <row r="29" spans="1:10" ht="15.75">
      <c r="A29" s="809" t="s">
        <v>191</v>
      </c>
      <c r="B29" s="809"/>
      <c r="C29" s="809"/>
      <c r="D29" s="101"/>
      <c r="E29" s="97"/>
      <c r="F29" s="97"/>
      <c r="G29" s="122"/>
      <c r="H29" s="94">
        <v>1505961</v>
      </c>
      <c r="I29" s="97"/>
      <c r="J29" s="8"/>
    </row>
    <row r="30" spans="1:10" ht="15.75">
      <c r="A30" s="97" t="s">
        <v>192</v>
      </c>
      <c r="B30" s="97"/>
      <c r="C30" s="97"/>
      <c r="D30" s="101"/>
      <c r="E30" s="97"/>
      <c r="F30" s="97"/>
      <c r="G30" s="122"/>
      <c r="H30" s="102">
        <f>SUM(H25:H29)</f>
        <v>4280965</v>
      </c>
      <c r="I30" s="97"/>
      <c r="J30" s="8"/>
    </row>
    <row r="31" spans="1:10" ht="15.75">
      <c r="A31" s="97" t="s">
        <v>397</v>
      </c>
      <c r="B31" s="97"/>
      <c r="C31" s="97"/>
      <c r="D31" s="97"/>
      <c r="E31" s="97"/>
      <c r="F31" s="97"/>
      <c r="G31" s="122"/>
      <c r="H31" s="97"/>
      <c r="I31" s="51"/>
      <c r="J31" s="8"/>
    </row>
    <row r="32" spans="1:10" ht="15.75">
      <c r="A32" s="97" t="s">
        <v>193</v>
      </c>
      <c r="B32" s="97"/>
      <c r="C32" s="97"/>
      <c r="D32" s="97"/>
      <c r="E32" s="97"/>
      <c r="F32" s="97"/>
      <c r="G32" s="122"/>
      <c r="H32" s="94">
        <v>3924074</v>
      </c>
      <c r="I32" s="51"/>
      <c r="J32" s="8"/>
    </row>
    <row r="33" spans="1:10" ht="15.75">
      <c r="A33" s="97" t="s">
        <v>224</v>
      </c>
      <c r="B33" s="97"/>
      <c r="C33" s="97"/>
      <c r="D33" s="97"/>
      <c r="E33" s="97"/>
      <c r="F33" s="97"/>
      <c r="G33" s="122"/>
      <c r="H33" s="94">
        <v>356891</v>
      </c>
      <c r="I33" s="51"/>
      <c r="J33" s="8"/>
    </row>
    <row r="34" spans="1:10" ht="16.5" thickBot="1">
      <c r="A34" s="97" t="s">
        <v>194</v>
      </c>
      <c r="B34" s="97"/>
      <c r="C34" s="97"/>
      <c r="D34" s="97"/>
      <c r="E34" s="97"/>
      <c r="F34" s="97"/>
      <c r="G34" s="122"/>
      <c r="H34" s="103">
        <f>SUM(H32:H33)</f>
        <v>4280965</v>
      </c>
      <c r="I34" s="51"/>
      <c r="J34" s="8"/>
    </row>
    <row r="35" spans="1:10" ht="15.75">
      <c r="A35" s="810" t="s">
        <v>399</v>
      </c>
      <c r="B35" s="811"/>
      <c r="C35" s="811"/>
      <c r="D35" s="811"/>
      <c r="E35" s="811"/>
      <c r="F35" s="811"/>
      <c r="G35" s="811"/>
      <c r="H35" s="812"/>
      <c r="I35" s="104" t="s">
        <v>398</v>
      </c>
      <c r="J35" s="8"/>
    </row>
    <row r="36" spans="1:10" ht="15.75">
      <c r="A36" s="813" t="s">
        <v>195</v>
      </c>
      <c r="B36" s="753"/>
      <c r="C36" s="753"/>
      <c r="D36" s="753"/>
      <c r="E36" s="754"/>
      <c r="F36" s="85">
        <v>2008</v>
      </c>
      <c r="G36" s="335">
        <v>2009</v>
      </c>
      <c r="H36" s="85">
        <v>2010</v>
      </c>
      <c r="I36" s="84" t="s">
        <v>178</v>
      </c>
      <c r="J36" s="8"/>
    </row>
    <row r="37" spans="1:10" ht="15.75">
      <c r="A37" s="777" t="s">
        <v>187</v>
      </c>
      <c r="B37" s="712"/>
      <c r="C37" s="712"/>
      <c r="D37" s="712"/>
      <c r="E37" s="713"/>
      <c r="F37" s="95">
        <v>1837827</v>
      </c>
      <c r="G37" s="336">
        <v>2153446</v>
      </c>
      <c r="H37" s="86">
        <v>2325122</v>
      </c>
      <c r="I37" s="105">
        <f aca="true" t="shared" si="0" ref="I37:I42">H37*100/G37</f>
        <v>107.97215254062559</v>
      </c>
      <c r="J37" s="8"/>
    </row>
    <row r="38" spans="1:10" ht="15.75">
      <c r="A38" s="777" t="s">
        <v>188</v>
      </c>
      <c r="B38" s="712"/>
      <c r="C38" s="712"/>
      <c r="D38" s="712"/>
      <c r="E38" s="713"/>
      <c r="F38" s="95">
        <v>336763</v>
      </c>
      <c r="G38" s="336">
        <v>303087</v>
      </c>
      <c r="H38" s="86">
        <v>320382</v>
      </c>
      <c r="I38" s="105">
        <f t="shared" si="0"/>
        <v>105.70628235457146</v>
      </c>
      <c r="J38" s="8"/>
    </row>
    <row r="39" spans="1:10" ht="15.75">
      <c r="A39" s="777" t="s">
        <v>189</v>
      </c>
      <c r="B39" s="712"/>
      <c r="C39" s="712"/>
      <c r="D39" s="712"/>
      <c r="E39" s="713"/>
      <c r="F39" s="95">
        <v>88500</v>
      </c>
      <c r="G39" s="336">
        <v>91500</v>
      </c>
      <c r="H39" s="86">
        <v>94500</v>
      </c>
      <c r="I39" s="105">
        <f t="shared" si="0"/>
        <v>103.27868852459017</v>
      </c>
      <c r="J39" s="8"/>
    </row>
    <row r="40" spans="1:10" ht="15.75">
      <c r="A40" s="777" t="s">
        <v>190</v>
      </c>
      <c r="B40" s="712"/>
      <c r="C40" s="712"/>
      <c r="D40" s="712"/>
      <c r="E40" s="713"/>
      <c r="F40" s="95">
        <v>38500</v>
      </c>
      <c r="G40" s="336">
        <v>40000</v>
      </c>
      <c r="H40" s="86">
        <v>35000</v>
      </c>
      <c r="I40" s="105">
        <f t="shared" si="0"/>
        <v>87.5</v>
      </c>
      <c r="J40" s="8"/>
    </row>
    <row r="41" spans="1:10" ht="15.75">
      <c r="A41" s="777" t="s">
        <v>191</v>
      </c>
      <c r="B41" s="712"/>
      <c r="C41" s="712"/>
      <c r="D41" s="712"/>
      <c r="E41" s="713"/>
      <c r="F41" s="95">
        <v>374358</v>
      </c>
      <c r="G41" s="336">
        <v>1137247</v>
      </c>
      <c r="H41" s="86">
        <v>1505961</v>
      </c>
      <c r="I41" s="105">
        <f t="shared" si="0"/>
        <v>132.4216287226961</v>
      </c>
      <c r="J41" s="8"/>
    </row>
    <row r="42" spans="1:10" ht="16.5" thickBot="1">
      <c r="A42" s="838" t="s">
        <v>192</v>
      </c>
      <c r="B42" s="839"/>
      <c r="C42" s="839"/>
      <c r="D42" s="839"/>
      <c r="E42" s="840"/>
      <c r="F42" s="106">
        <f>SUM(F37:F41)</f>
        <v>2675948</v>
      </c>
      <c r="G42" s="106">
        <f>SUM(G37:G41)</f>
        <v>3725280</v>
      </c>
      <c r="H42" s="107">
        <f>SUM(H37:H41)</f>
        <v>4280965</v>
      </c>
      <c r="I42" s="108">
        <f t="shared" si="0"/>
        <v>114.91659687325516</v>
      </c>
      <c r="J42" s="8"/>
    </row>
    <row r="43" spans="1:10" ht="12.75">
      <c r="A43" s="109"/>
      <c r="B43" s="109"/>
      <c r="C43" s="109"/>
      <c r="D43" s="109"/>
      <c r="E43" s="109"/>
      <c r="F43" s="109"/>
      <c r="G43" s="337"/>
      <c r="H43" s="109"/>
      <c r="I43" s="109"/>
      <c r="J43" s="8"/>
    </row>
    <row r="44" spans="1:10" ht="12.75">
      <c r="A44" s="109"/>
      <c r="B44" s="109"/>
      <c r="C44" s="109"/>
      <c r="D44" s="109"/>
      <c r="E44" s="109"/>
      <c r="F44" s="109"/>
      <c r="G44" s="337"/>
      <c r="H44" s="109"/>
      <c r="I44" s="109"/>
      <c r="J44" s="8"/>
    </row>
    <row r="45" spans="1:10" ht="12.75">
      <c r="A45" s="109"/>
      <c r="B45" s="109"/>
      <c r="C45" s="109"/>
      <c r="D45" s="109"/>
      <c r="E45" s="109"/>
      <c r="F45" s="109"/>
      <c r="G45" s="337"/>
      <c r="H45" s="109"/>
      <c r="I45" s="109"/>
      <c r="J45" s="8"/>
    </row>
    <row r="46" spans="1:10" ht="15.75">
      <c r="A46" s="97" t="s">
        <v>400</v>
      </c>
      <c r="B46" s="97"/>
      <c r="C46" s="97"/>
      <c r="D46" s="97"/>
      <c r="E46" s="97"/>
      <c r="F46" s="97"/>
      <c r="G46" s="122"/>
      <c r="H46" s="97"/>
      <c r="I46" s="97"/>
      <c r="J46" s="8"/>
    </row>
    <row r="47" spans="1:11" ht="15.75">
      <c r="A47" s="97" t="s">
        <v>401</v>
      </c>
      <c r="B47" s="97"/>
      <c r="C47" s="97"/>
      <c r="D47" s="97"/>
      <c r="E47" s="97"/>
      <c r="F47" s="97"/>
      <c r="G47" s="122"/>
      <c r="H47" s="97"/>
      <c r="I47" s="97"/>
      <c r="J47" s="8"/>
      <c r="K47" s="22"/>
    </row>
    <row r="48" spans="1:10" ht="15.75">
      <c r="A48" s="97" t="s">
        <v>404</v>
      </c>
      <c r="B48" s="97"/>
      <c r="C48" s="97"/>
      <c r="D48" s="97"/>
      <c r="E48" s="97"/>
      <c r="F48" s="97"/>
      <c r="G48" s="122"/>
      <c r="H48" s="97"/>
      <c r="I48" s="97"/>
      <c r="J48" s="8"/>
    </row>
    <row r="49" spans="1:10" ht="15.75">
      <c r="A49" s="97" t="s">
        <v>402</v>
      </c>
      <c r="B49" s="97"/>
      <c r="C49" s="53" t="s">
        <v>403</v>
      </c>
      <c r="D49" s="53"/>
      <c r="E49" s="97"/>
      <c r="F49" s="97"/>
      <c r="G49" s="122"/>
      <c r="H49" s="97"/>
      <c r="I49" s="97"/>
      <c r="J49" s="8"/>
    </row>
    <row r="50" spans="1:10" ht="15.75">
      <c r="A50" s="97"/>
      <c r="B50" s="97"/>
      <c r="C50" s="97"/>
      <c r="D50" s="97"/>
      <c r="E50" s="100"/>
      <c r="F50" s="100"/>
      <c r="G50" s="338"/>
      <c r="H50" s="97"/>
      <c r="I50" s="97"/>
      <c r="J50" s="8"/>
    </row>
    <row r="51" spans="1:10" ht="15.75">
      <c r="A51" s="97">
        <v>1</v>
      </c>
      <c r="B51" s="97" t="s">
        <v>405</v>
      </c>
      <c r="C51" s="97"/>
      <c r="D51" s="97"/>
      <c r="E51" s="100"/>
      <c r="F51" s="100"/>
      <c r="G51" s="338"/>
      <c r="H51" s="100">
        <v>4280965</v>
      </c>
      <c r="I51" s="97" t="s">
        <v>259</v>
      </c>
      <c r="J51" s="8"/>
    </row>
    <row r="52" spans="1:10" ht="15.75">
      <c r="A52" s="97">
        <v>2</v>
      </c>
      <c r="B52" s="97" t="s">
        <v>406</v>
      </c>
      <c r="C52" s="97"/>
      <c r="D52" s="97"/>
      <c r="E52" s="100"/>
      <c r="F52" s="100"/>
      <c r="G52" s="338" t="s">
        <v>408</v>
      </c>
      <c r="H52" s="100">
        <v>162158.13</v>
      </c>
      <c r="I52" s="97" t="s">
        <v>259</v>
      </c>
      <c r="J52" s="8"/>
    </row>
    <row r="53" spans="1:10" ht="15.75">
      <c r="A53" s="97">
        <v>3</v>
      </c>
      <c r="B53" s="97" t="s">
        <v>407</v>
      </c>
      <c r="C53" s="97"/>
      <c r="D53" s="97"/>
      <c r="E53" s="100"/>
      <c r="F53" s="100"/>
      <c r="G53" s="338"/>
      <c r="H53" s="100">
        <v>23680</v>
      </c>
      <c r="I53" s="97" t="s">
        <v>259</v>
      </c>
      <c r="J53" s="8"/>
    </row>
    <row r="54" spans="1:10" ht="15.75">
      <c r="A54" s="51"/>
      <c r="B54" s="97" t="s">
        <v>194</v>
      </c>
      <c r="C54" s="51"/>
      <c r="D54" s="51"/>
      <c r="E54" s="51"/>
      <c r="F54" s="51"/>
      <c r="G54" s="334"/>
      <c r="H54" s="103">
        <f>SUM(H51:H53)</f>
        <v>4466803.13</v>
      </c>
      <c r="I54" s="97" t="s">
        <v>259</v>
      </c>
      <c r="J54" s="8"/>
    </row>
    <row r="55" spans="1:10" ht="15.75">
      <c r="A55" s="51"/>
      <c r="B55" s="97"/>
      <c r="C55" s="51"/>
      <c r="D55" s="51"/>
      <c r="E55" s="51"/>
      <c r="F55" s="51"/>
      <c r="G55" s="334"/>
      <c r="H55" s="103"/>
      <c r="I55" s="97"/>
      <c r="J55" s="8"/>
    </row>
    <row r="56" spans="1:10" ht="15.75">
      <c r="A56" s="97"/>
      <c r="B56" s="97" t="s">
        <v>270</v>
      </c>
      <c r="C56" s="97"/>
      <c r="D56" s="97"/>
      <c r="E56" s="97"/>
      <c r="F56" s="97"/>
      <c r="G56" s="122"/>
      <c r="H56" s="103"/>
      <c r="I56" s="97"/>
      <c r="J56" s="8"/>
    </row>
    <row r="57" spans="1:10" ht="15.75">
      <c r="A57" s="97" t="s">
        <v>271</v>
      </c>
      <c r="B57" s="97"/>
      <c r="C57" s="97"/>
      <c r="D57" s="97"/>
      <c r="E57" s="97"/>
      <c r="F57" s="97"/>
      <c r="G57" s="122"/>
      <c r="H57" s="103"/>
      <c r="I57" s="97"/>
      <c r="J57" s="8"/>
    </row>
    <row r="58" spans="1:10" ht="15.75">
      <c r="A58" s="97"/>
      <c r="B58" s="97" t="s">
        <v>409</v>
      </c>
      <c r="C58" s="97"/>
      <c r="D58" s="97"/>
      <c r="E58" s="97"/>
      <c r="F58" s="97"/>
      <c r="G58" s="122"/>
      <c r="H58" s="103"/>
      <c r="I58" s="97"/>
      <c r="J58" s="8"/>
    </row>
    <row r="59" spans="1:10" ht="15.75">
      <c r="A59" s="97" t="s">
        <v>604</v>
      </c>
      <c r="B59" s="97"/>
      <c r="C59" s="97"/>
      <c r="D59" s="97"/>
      <c r="E59" s="97"/>
      <c r="F59" s="97"/>
      <c r="G59" s="123">
        <v>4679235.13</v>
      </c>
      <c r="H59" s="97" t="s">
        <v>259</v>
      </c>
      <c r="I59" s="97"/>
      <c r="J59" s="8"/>
    </row>
    <row r="60" spans="1:10" ht="15.75">
      <c r="A60" s="97"/>
      <c r="B60" s="97" t="s">
        <v>62</v>
      </c>
      <c r="C60" s="97"/>
      <c r="D60" s="97"/>
      <c r="E60" s="97"/>
      <c r="F60" s="97"/>
      <c r="G60" s="123"/>
      <c r="H60" s="97"/>
      <c r="I60" s="97"/>
      <c r="J60" s="8"/>
    </row>
    <row r="61" spans="1:10" ht="22.5" customHeight="1" thickBot="1">
      <c r="A61" s="110" t="s">
        <v>427</v>
      </c>
      <c r="B61" s="110"/>
      <c r="C61" s="125" t="s">
        <v>428</v>
      </c>
      <c r="D61" s="111"/>
      <c r="E61" s="111"/>
      <c r="F61" s="111"/>
      <c r="G61" s="111"/>
      <c r="H61" s="111"/>
      <c r="I61" s="97"/>
      <c r="J61" s="8"/>
    </row>
    <row r="62" spans="1:10" ht="21.75" customHeight="1">
      <c r="A62" s="841"/>
      <c r="B62" s="751"/>
      <c r="C62" s="746" t="s">
        <v>410</v>
      </c>
      <c r="D62" s="749" t="s">
        <v>411</v>
      </c>
      <c r="E62" s="750"/>
      <c r="F62" s="750"/>
      <c r="G62" s="751"/>
      <c r="H62" s="742" t="s">
        <v>733</v>
      </c>
      <c r="I62" s="97"/>
      <c r="J62" s="8"/>
    </row>
    <row r="63" spans="1:10" ht="24.75" customHeight="1">
      <c r="A63" s="842"/>
      <c r="B63" s="843"/>
      <c r="C63" s="747"/>
      <c r="D63" s="752"/>
      <c r="E63" s="753"/>
      <c r="F63" s="753"/>
      <c r="G63" s="754"/>
      <c r="H63" s="743"/>
      <c r="I63" s="97"/>
      <c r="J63" s="8"/>
    </row>
    <row r="64" spans="1:10" ht="15.75" customHeight="1">
      <c r="A64" s="842"/>
      <c r="B64" s="843"/>
      <c r="C64" s="747"/>
      <c r="D64" s="745" t="s">
        <v>412</v>
      </c>
      <c r="E64" s="745" t="s">
        <v>413</v>
      </c>
      <c r="F64" s="745" t="s">
        <v>414</v>
      </c>
      <c r="G64" s="745" t="s">
        <v>426</v>
      </c>
      <c r="H64" s="743"/>
      <c r="I64" s="97"/>
      <c r="J64" s="8"/>
    </row>
    <row r="65" spans="1:10" ht="15.75">
      <c r="A65" s="842"/>
      <c r="B65" s="843"/>
      <c r="C65" s="747"/>
      <c r="D65" s="745"/>
      <c r="E65" s="745"/>
      <c r="F65" s="745"/>
      <c r="G65" s="745"/>
      <c r="H65" s="743"/>
      <c r="I65" s="97"/>
      <c r="J65" s="8"/>
    </row>
    <row r="66" spans="1:10" ht="51" customHeight="1">
      <c r="A66" s="844"/>
      <c r="B66" s="754"/>
      <c r="C66" s="748"/>
      <c r="D66" s="745"/>
      <c r="E66" s="745"/>
      <c r="F66" s="745"/>
      <c r="G66" s="745"/>
      <c r="H66" s="744"/>
      <c r="I66" s="97"/>
      <c r="J66" s="8"/>
    </row>
    <row r="67" spans="1:10" ht="15.75">
      <c r="A67" s="755" t="s">
        <v>415</v>
      </c>
      <c r="B67" s="756"/>
      <c r="C67" s="112"/>
      <c r="D67" s="112"/>
      <c r="E67" s="112"/>
      <c r="F67" s="112"/>
      <c r="G67" s="112"/>
      <c r="H67" s="113"/>
      <c r="I67" s="97"/>
      <c r="J67" s="8"/>
    </row>
    <row r="68" spans="1:10" ht="15.75">
      <c r="A68" s="114" t="s">
        <v>416</v>
      </c>
      <c r="B68" s="112"/>
      <c r="C68" s="86">
        <v>3924074</v>
      </c>
      <c r="D68" s="86">
        <v>-49183</v>
      </c>
      <c r="E68" s="86">
        <v>230195</v>
      </c>
      <c r="F68" s="93">
        <v>2610</v>
      </c>
      <c r="G68" s="86"/>
      <c r="H68" s="88">
        <f>SUM(C68:G68)</f>
        <v>4107696</v>
      </c>
      <c r="I68" s="97"/>
      <c r="J68" s="8"/>
    </row>
    <row r="69" spans="1:10" ht="15.75">
      <c r="A69" s="114" t="s">
        <v>417</v>
      </c>
      <c r="B69" s="112"/>
      <c r="C69" s="86">
        <v>356891</v>
      </c>
      <c r="D69" s="86"/>
      <c r="E69" s="86"/>
      <c r="F69" s="86"/>
      <c r="G69" s="86">
        <v>39647.24</v>
      </c>
      <c r="H69" s="88">
        <f>SUM(C69:G69)</f>
        <v>396538.24</v>
      </c>
      <c r="I69" s="97"/>
      <c r="J69" s="8"/>
    </row>
    <row r="70" spans="1:10" ht="15.75" customHeight="1">
      <c r="A70" s="757" t="s">
        <v>418</v>
      </c>
      <c r="B70" s="758"/>
      <c r="C70" s="86">
        <v>162158.13</v>
      </c>
      <c r="D70" s="86"/>
      <c r="E70" s="86"/>
      <c r="F70" s="86"/>
      <c r="G70" s="86"/>
      <c r="H70" s="88">
        <f>SUM(C70:G70)</f>
        <v>162158.13</v>
      </c>
      <c r="I70" s="97"/>
      <c r="J70" s="8"/>
    </row>
    <row r="71" spans="1:10" ht="15.75" customHeight="1">
      <c r="A71" s="114" t="s">
        <v>419</v>
      </c>
      <c r="B71" s="112"/>
      <c r="C71" s="86">
        <v>23680</v>
      </c>
      <c r="D71" s="86"/>
      <c r="E71" s="86"/>
      <c r="F71" s="86"/>
      <c r="G71" s="86">
        <v>31420</v>
      </c>
      <c r="H71" s="88">
        <f>SUM(C71:G71)</f>
        <v>55100</v>
      </c>
      <c r="I71" s="97"/>
      <c r="J71" s="8"/>
    </row>
    <row r="72" spans="1:10" ht="15.75" customHeight="1">
      <c r="A72" s="755" t="s">
        <v>199</v>
      </c>
      <c r="B72" s="792"/>
      <c r="C72" s="115">
        <f aca="true" t="shared" si="1" ref="C72:H72">SUM(C68:C71)</f>
        <v>4466803.13</v>
      </c>
      <c r="D72" s="87">
        <f t="shared" si="1"/>
        <v>-49183</v>
      </c>
      <c r="E72" s="87">
        <f t="shared" si="1"/>
        <v>230195</v>
      </c>
      <c r="F72" s="87">
        <f t="shared" si="1"/>
        <v>2610</v>
      </c>
      <c r="G72" s="87">
        <f t="shared" si="1"/>
        <v>71067.23999999999</v>
      </c>
      <c r="H72" s="116">
        <f t="shared" si="1"/>
        <v>4721492.37</v>
      </c>
      <c r="I72" s="97"/>
      <c r="J72" s="8"/>
    </row>
    <row r="73" spans="1:10" ht="15.75" customHeight="1">
      <c r="A73" s="755" t="s">
        <v>420</v>
      </c>
      <c r="B73" s="756"/>
      <c r="C73" s="115"/>
      <c r="D73" s="87"/>
      <c r="E73" s="87"/>
      <c r="F73" s="87"/>
      <c r="G73" s="87"/>
      <c r="H73" s="116"/>
      <c r="I73" s="97"/>
      <c r="J73" s="8"/>
    </row>
    <row r="74" spans="1:10" ht="15.75" customHeight="1">
      <c r="A74" s="117" t="s">
        <v>421</v>
      </c>
      <c r="B74" s="118"/>
      <c r="C74" s="86">
        <v>2331373</v>
      </c>
      <c r="D74" s="86"/>
      <c r="E74" s="86">
        <v>-11091</v>
      </c>
      <c r="F74" s="86">
        <v>157291</v>
      </c>
      <c r="G74" s="86"/>
      <c r="H74" s="88">
        <f aca="true" t="shared" si="2" ref="H74:H79">SUM(C74:G74)</f>
        <v>2477573</v>
      </c>
      <c r="I74" s="97"/>
      <c r="J74" s="8"/>
    </row>
    <row r="75" spans="1:11" ht="15.75" customHeight="1">
      <c r="A75" s="117" t="s">
        <v>423</v>
      </c>
      <c r="B75" s="118"/>
      <c r="C75" s="86">
        <v>351016.47</v>
      </c>
      <c r="D75" s="86">
        <v>-9368</v>
      </c>
      <c r="E75" s="86">
        <v>-28724</v>
      </c>
      <c r="F75" s="86">
        <v>48309</v>
      </c>
      <c r="G75" s="86">
        <v>6420</v>
      </c>
      <c r="H75" s="88">
        <f t="shared" si="2"/>
        <v>367653.47</v>
      </c>
      <c r="I75" s="97"/>
      <c r="J75" s="8"/>
      <c r="K75" s="22"/>
    </row>
    <row r="76" spans="1:11" ht="15.75" customHeight="1">
      <c r="A76" s="117" t="s">
        <v>424</v>
      </c>
      <c r="B76" s="118"/>
      <c r="C76" s="86">
        <v>94500</v>
      </c>
      <c r="D76" s="86"/>
      <c r="E76" s="86">
        <v>870</v>
      </c>
      <c r="F76" s="86"/>
      <c r="G76" s="86"/>
      <c r="H76" s="88">
        <f t="shared" si="2"/>
        <v>95370</v>
      </c>
      <c r="I76" s="97"/>
      <c r="J76" s="8"/>
      <c r="K76" s="22"/>
    </row>
    <row r="77" spans="1:10" ht="15.75" customHeight="1">
      <c r="A77" s="117" t="s">
        <v>285</v>
      </c>
      <c r="B77" s="118"/>
      <c r="C77" s="86">
        <v>35000</v>
      </c>
      <c r="D77" s="86"/>
      <c r="E77" s="86"/>
      <c r="F77" s="86"/>
      <c r="G77" s="86"/>
      <c r="H77" s="88">
        <f t="shared" si="2"/>
        <v>35000</v>
      </c>
      <c r="I77" s="97"/>
      <c r="J77" s="8"/>
    </row>
    <row r="78" spans="1:11" ht="15.75" customHeight="1">
      <c r="A78" s="117" t="s">
        <v>425</v>
      </c>
      <c r="B78" s="118"/>
      <c r="C78" s="86">
        <v>1654913.66</v>
      </c>
      <c r="D78" s="86">
        <v>-43311</v>
      </c>
      <c r="E78" s="86">
        <v>69646</v>
      </c>
      <c r="F78" s="86"/>
      <c r="G78" s="86">
        <v>25000</v>
      </c>
      <c r="H78" s="88">
        <f t="shared" si="2"/>
        <v>1706248.66</v>
      </c>
      <c r="I78" s="97"/>
      <c r="J78" s="8"/>
      <c r="K78" s="22"/>
    </row>
    <row r="79" spans="1:11" ht="15.75" customHeight="1">
      <c r="A79" s="799" t="s">
        <v>96</v>
      </c>
      <c r="B79" s="713"/>
      <c r="C79" s="119"/>
      <c r="D79" s="92"/>
      <c r="E79" s="92"/>
      <c r="F79" s="92"/>
      <c r="G79" s="92">
        <v>39647.24</v>
      </c>
      <c r="H79" s="88">
        <f t="shared" si="2"/>
        <v>39647.24</v>
      </c>
      <c r="I79" s="97"/>
      <c r="J79" s="8"/>
      <c r="K79" s="22"/>
    </row>
    <row r="80" spans="1:10" ht="16.5" thickBot="1">
      <c r="A80" s="759" t="s">
        <v>199</v>
      </c>
      <c r="B80" s="760"/>
      <c r="C80" s="120">
        <f>SUM(C74:C78)</f>
        <v>4466803.13</v>
      </c>
      <c r="D80" s="89">
        <f>SUM(D74:D78)</f>
        <v>-52679</v>
      </c>
      <c r="E80" s="89">
        <f>SUM(E74:E78)</f>
        <v>30701</v>
      </c>
      <c r="F80" s="89">
        <f>SUM(F74:F78)</f>
        <v>205600</v>
      </c>
      <c r="G80" s="89">
        <f>SUM(G74:G79)</f>
        <v>71067.23999999999</v>
      </c>
      <c r="H80" s="121">
        <f>SUM(C80:G80)</f>
        <v>4721492.37</v>
      </c>
      <c r="I80" s="97"/>
      <c r="J80" s="8"/>
    </row>
    <row r="81" spans="1:10" ht="15.75">
      <c r="A81" s="761" t="s">
        <v>91</v>
      </c>
      <c r="B81" s="761"/>
      <c r="C81" s="761"/>
      <c r="D81" s="750"/>
      <c r="E81" s="750"/>
      <c r="F81" s="750"/>
      <c r="G81" s="750"/>
      <c r="H81" s="750"/>
      <c r="I81" s="97"/>
      <c r="J81" s="8"/>
    </row>
    <row r="82" spans="1:10" ht="15.75">
      <c r="A82" s="833" t="s">
        <v>56</v>
      </c>
      <c r="B82" s="833"/>
      <c r="C82" s="833"/>
      <c r="D82" s="715"/>
      <c r="E82" s="715"/>
      <c r="F82" s="97"/>
      <c r="G82" s="123"/>
      <c r="H82" s="97"/>
      <c r="I82" s="97"/>
      <c r="J82" s="8"/>
    </row>
    <row r="83" spans="1:10" ht="15.75">
      <c r="A83" s="97"/>
      <c r="B83" s="97"/>
      <c r="C83" s="97"/>
      <c r="D83" s="52"/>
      <c r="E83" s="52"/>
      <c r="F83" s="97"/>
      <c r="G83" s="123"/>
      <c r="H83" s="97"/>
      <c r="I83" s="97"/>
      <c r="J83" s="8"/>
    </row>
    <row r="84" spans="1:10" ht="15.75">
      <c r="A84" s="97"/>
      <c r="B84" s="97"/>
      <c r="C84" s="97"/>
      <c r="D84" s="52"/>
      <c r="E84" s="52"/>
      <c r="F84" s="97"/>
      <c r="G84" s="123"/>
      <c r="H84" s="97"/>
      <c r="I84" s="97"/>
      <c r="J84" s="8"/>
    </row>
    <row r="85" spans="1:10" ht="15.75">
      <c r="A85" s="97"/>
      <c r="B85" s="97"/>
      <c r="C85" s="97"/>
      <c r="D85" s="52"/>
      <c r="E85" s="52"/>
      <c r="F85" s="97"/>
      <c r="G85" s="123"/>
      <c r="H85" s="97"/>
      <c r="I85" s="97"/>
      <c r="J85" s="8"/>
    </row>
    <row r="86" spans="1:10" ht="15.75">
      <c r="A86" s="836" t="s">
        <v>43</v>
      </c>
      <c r="B86" s="837"/>
      <c r="C86" s="837"/>
      <c r="D86" s="837"/>
      <c r="E86" s="837"/>
      <c r="F86" s="715"/>
      <c r="G86" s="122"/>
      <c r="H86" s="97"/>
      <c r="I86" s="97"/>
      <c r="J86" s="8"/>
    </row>
    <row r="87" spans="1:10" ht="15.75">
      <c r="A87" s="52"/>
      <c r="B87" s="97"/>
      <c r="C87" s="97"/>
      <c r="D87" s="97"/>
      <c r="E87" s="97"/>
      <c r="F87" s="97"/>
      <c r="G87" s="122"/>
      <c r="H87" s="97"/>
      <c r="I87" s="97"/>
      <c r="J87" s="8"/>
    </row>
    <row r="88" spans="1:10" ht="15.75">
      <c r="A88" s="52"/>
      <c r="B88" s="53" t="s">
        <v>734</v>
      </c>
      <c r="C88" s="53"/>
      <c r="D88" s="53"/>
      <c r="E88" s="53"/>
      <c r="F88" s="53"/>
      <c r="G88" s="122"/>
      <c r="H88" s="103">
        <v>4280965</v>
      </c>
      <c r="I88" s="97"/>
      <c r="J88" s="8"/>
    </row>
    <row r="89" spans="1:10" ht="15.75">
      <c r="A89" s="52" t="s">
        <v>259</v>
      </c>
      <c r="B89" s="97" t="s">
        <v>744</v>
      </c>
      <c r="C89" s="97"/>
      <c r="D89" s="97"/>
      <c r="E89" s="97"/>
      <c r="F89" s="97"/>
      <c r="G89" s="122"/>
      <c r="H89" s="97"/>
      <c r="I89" s="97"/>
      <c r="J89" s="8"/>
    </row>
    <row r="90" spans="1:10" ht="15.75">
      <c r="A90" s="52" t="s">
        <v>748</v>
      </c>
      <c r="B90" s="97"/>
      <c r="C90" s="97"/>
      <c r="D90" s="97"/>
      <c r="E90" s="97"/>
      <c r="F90" s="97"/>
      <c r="G90" s="122"/>
      <c r="H90" s="97"/>
      <c r="I90" s="97"/>
      <c r="J90" s="8"/>
    </row>
    <row r="91" spans="1:10" ht="15.75">
      <c r="A91" s="109"/>
      <c r="B91" s="97" t="s">
        <v>735</v>
      </c>
      <c r="C91" s="100">
        <v>9368</v>
      </c>
      <c r="D91" s="97" t="s">
        <v>736</v>
      </c>
      <c r="E91" s="97"/>
      <c r="F91" s="97"/>
      <c r="G91" s="122"/>
      <c r="H91" s="97"/>
      <c r="I91" s="97"/>
      <c r="J91" s="8"/>
    </row>
    <row r="92" spans="1:10" ht="15.75">
      <c r="A92" s="109"/>
      <c r="B92" s="97" t="s">
        <v>737</v>
      </c>
      <c r="C92" s="100">
        <v>21600</v>
      </c>
      <c r="D92" s="97" t="s">
        <v>749</v>
      </c>
      <c r="E92" s="97"/>
      <c r="F92" s="97"/>
      <c r="G92" s="122"/>
      <c r="H92" s="97"/>
      <c r="I92" s="97"/>
      <c r="J92" s="8"/>
    </row>
    <row r="93" spans="1:10" ht="15.75">
      <c r="A93" s="109"/>
      <c r="B93" s="97" t="s">
        <v>738</v>
      </c>
      <c r="C93" s="100">
        <v>7124</v>
      </c>
      <c r="D93" s="97" t="s">
        <v>750</v>
      </c>
      <c r="E93" s="97"/>
      <c r="F93" s="97"/>
      <c r="G93" s="122"/>
      <c r="H93" s="97"/>
      <c r="I93" s="97"/>
      <c r="J93" s="8"/>
    </row>
    <row r="94" spans="1:10" ht="15.75">
      <c r="A94" s="109"/>
      <c r="B94" s="97" t="s">
        <v>739</v>
      </c>
      <c r="C94" s="100">
        <v>11091</v>
      </c>
      <c r="D94" s="97" t="s">
        <v>751</v>
      </c>
      <c r="E94" s="97"/>
      <c r="F94" s="97"/>
      <c r="G94" s="122"/>
      <c r="H94" s="97"/>
      <c r="I94" s="97"/>
      <c r="J94" s="8"/>
    </row>
    <row r="95" spans="1:10" ht="15.75">
      <c r="A95" s="52"/>
      <c r="B95" s="97" t="s">
        <v>199</v>
      </c>
      <c r="C95" s="103">
        <f>SUM(C91:C94)</f>
        <v>49183</v>
      </c>
      <c r="D95" s="97"/>
      <c r="E95" s="97"/>
      <c r="F95" s="97"/>
      <c r="G95" s="337"/>
      <c r="H95" s="97"/>
      <c r="I95" s="97"/>
      <c r="J95" s="8"/>
    </row>
    <row r="96" spans="1:10" ht="15.75">
      <c r="A96" s="52"/>
      <c r="B96" s="97"/>
      <c r="C96" s="97"/>
      <c r="D96" s="97"/>
      <c r="E96" s="97"/>
      <c r="F96" s="97"/>
      <c r="G96" s="122"/>
      <c r="H96" s="97"/>
      <c r="I96" s="97"/>
      <c r="J96" s="8"/>
    </row>
    <row r="97" spans="1:10" ht="15.75">
      <c r="A97" s="52"/>
      <c r="B97" s="53" t="s">
        <v>740</v>
      </c>
      <c r="C97" s="53"/>
      <c r="D97" s="53"/>
      <c r="E97" s="53"/>
      <c r="F97" s="53"/>
      <c r="G97" s="110"/>
      <c r="H97" s="97"/>
      <c r="I97" s="97"/>
      <c r="J97" s="8"/>
    </row>
    <row r="98" spans="1:10" ht="15.75">
      <c r="A98" s="52"/>
      <c r="B98" s="97"/>
      <c r="C98" s="97"/>
      <c r="D98" s="97"/>
      <c r="E98" s="97"/>
      <c r="F98" s="97"/>
      <c r="G98" s="122"/>
      <c r="H98" s="97"/>
      <c r="I98" s="97"/>
      <c r="J98" s="8"/>
    </row>
    <row r="99" spans="1:10" ht="15.75">
      <c r="A99" s="52"/>
      <c r="B99" s="97" t="s">
        <v>741</v>
      </c>
      <c r="C99" s="97" t="s">
        <v>0</v>
      </c>
      <c r="D99" s="97"/>
      <c r="E99" s="97"/>
      <c r="F99" s="97"/>
      <c r="G99" s="122"/>
      <c r="H99" s="97"/>
      <c r="I99" s="97"/>
      <c r="J99" s="8"/>
    </row>
    <row r="100" spans="1:10" ht="15.75">
      <c r="A100" s="52" t="s">
        <v>1</v>
      </c>
      <c r="B100" s="97"/>
      <c r="C100" s="97"/>
      <c r="D100" s="97" t="s">
        <v>2</v>
      </c>
      <c r="E100" s="97"/>
      <c r="F100" s="97"/>
      <c r="G100" s="122"/>
      <c r="H100" s="97"/>
      <c r="I100" s="97"/>
      <c r="J100" s="8"/>
    </row>
    <row r="101" spans="1:10" ht="15.75">
      <c r="A101" s="52"/>
      <c r="B101" s="97"/>
      <c r="C101" s="97"/>
      <c r="D101" s="97"/>
      <c r="E101" s="97"/>
      <c r="F101" s="97"/>
      <c r="G101" s="122"/>
      <c r="H101" s="97"/>
      <c r="I101" s="97"/>
      <c r="J101" s="8"/>
    </row>
    <row r="102" spans="1:10" ht="15.75">
      <c r="A102" s="52"/>
      <c r="B102" s="97" t="s">
        <v>737</v>
      </c>
      <c r="C102" s="97" t="s">
        <v>68</v>
      </c>
      <c r="D102" s="97"/>
      <c r="E102" s="97"/>
      <c r="F102" s="97"/>
      <c r="G102" s="122"/>
      <c r="H102" s="97"/>
      <c r="I102" s="97"/>
      <c r="J102" s="8"/>
    </row>
    <row r="103" spans="1:10" ht="15.75">
      <c r="A103" s="52" t="s">
        <v>69</v>
      </c>
      <c r="B103" s="97"/>
      <c r="C103" s="97"/>
      <c r="D103" s="97"/>
      <c r="E103" s="97" t="s">
        <v>70</v>
      </c>
      <c r="G103" s="122"/>
      <c r="H103" s="97"/>
      <c r="I103" s="97"/>
      <c r="J103" s="8"/>
    </row>
    <row r="104" spans="1:10" ht="15.75">
      <c r="A104" s="52" t="s">
        <v>71</v>
      </c>
      <c r="B104" s="97"/>
      <c r="C104" s="97"/>
      <c r="D104" s="97"/>
      <c r="E104" s="97"/>
      <c r="F104" s="97" t="s">
        <v>72</v>
      </c>
      <c r="G104" s="122"/>
      <c r="H104" s="97"/>
      <c r="I104" s="97"/>
      <c r="J104" s="8"/>
    </row>
    <row r="105" spans="1:10" ht="15.75">
      <c r="A105" s="52" t="s">
        <v>73</v>
      </c>
      <c r="B105" s="97"/>
      <c r="C105" s="97"/>
      <c r="D105" s="97"/>
      <c r="E105" s="97"/>
      <c r="F105" s="97"/>
      <c r="G105" s="122"/>
      <c r="H105" s="97"/>
      <c r="I105" s="97"/>
      <c r="J105" s="8"/>
    </row>
    <row r="106" spans="1:10" ht="15.75">
      <c r="A106" s="52"/>
      <c r="B106" s="97" t="s">
        <v>738</v>
      </c>
      <c r="C106" s="97" t="s">
        <v>88</v>
      </c>
      <c r="D106" s="97"/>
      <c r="E106" s="97"/>
      <c r="F106" s="97"/>
      <c r="G106" s="122"/>
      <c r="H106" s="97"/>
      <c r="I106" s="97"/>
      <c r="J106" s="8"/>
    </row>
    <row r="107" spans="1:10" ht="15.75">
      <c r="A107" s="52" t="s">
        <v>74</v>
      </c>
      <c r="B107" s="97"/>
      <c r="C107" s="97"/>
      <c r="D107" s="97"/>
      <c r="E107" s="97"/>
      <c r="F107" s="97"/>
      <c r="G107" s="122"/>
      <c r="H107" s="97"/>
      <c r="I107" s="97"/>
      <c r="J107" s="8"/>
    </row>
    <row r="108" spans="1:10" ht="15.75">
      <c r="A108" s="52"/>
      <c r="B108" s="109"/>
      <c r="C108" s="109"/>
      <c r="D108" s="109"/>
      <c r="E108" s="109"/>
      <c r="F108" s="109"/>
      <c r="G108" s="337"/>
      <c r="H108" s="109"/>
      <c r="I108" s="97"/>
      <c r="J108" s="8"/>
    </row>
    <row r="109" spans="1:10" ht="15.75">
      <c r="A109" s="97"/>
      <c r="B109" s="97" t="s">
        <v>739</v>
      </c>
      <c r="C109" s="97" t="s">
        <v>84</v>
      </c>
      <c r="D109" s="97"/>
      <c r="E109" s="97"/>
      <c r="F109" s="97"/>
      <c r="G109" s="122"/>
      <c r="H109" s="97"/>
      <c r="I109" s="97"/>
      <c r="J109" s="8"/>
    </row>
    <row r="110" spans="1:10" ht="15.75">
      <c r="A110" s="97" t="s">
        <v>80</v>
      </c>
      <c r="B110" s="97"/>
      <c r="C110" s="97"/>
      <c r="D110" s="97"/>
      <c r="E110" s="97"/>
      <c r="F110" s="97"/>
      <c r="G110" s="122"/>
      <c r="H110" s="97"/>
      <c r="I110" s="97"/>
      <c r="J110" s="8"/>
    </row>
    <row r="111" spans="1:10" ht="15.75">
      <c r="A111" s="97" t="s">
        <v>82</v>
      </c>
      <c r="B111" s="97"/>
      <c r="C111" s="97"/>
      <c r="D111" s="97"/>
      <c r="E111" s="97"/>
      <c r="F111" s="97"/>
      <c r="G111" s="122"/>
      <c r="H111" s="97"/>
      <c r="I111" s="97"/>
      <c r="J111" s="8"/>
    </row>
    <row r="112" spans="1:10" ht="15.75">
      <c r="A112" s="97" t="s">
        <v>89</v>
      </c>
      <c r="B112" s="97"/>
      <c r="C112" s="97"/>
      <c r="D112" s="97"/>
      <c r="E112" s="97"/>
      <c r="F112" s="97"/>
      <c r="G112" s="122"/>
      <c r="H112" s="97"/>
      <c r="I112" s="97"/>
      <c r="J112" s="8"/>
    </row>
    <row r="113" spans="1:10" ht="15.75">
      <c r="A113" s="52"/>
      <c r="B113" s="97"/>
      <c r="C113" s="97"/>
      <c r="D113" s="97"/>
      <c r="E113" s="97"/>
      <c r="F113" s="97"/>
      <c r="G113" s="122"/>
      <c r="H113" s="97"/>
      <c r="I113" s="97"/>
      <c r="J113" s="8"/>
    </row>
    <row r="114" spans="1:10" ht="15.75">
      <c r="A114" s="52"/>
      <c r="B114" s="97" t="s">
        <v>83</v>
      </c>
      <c r="C114" s="97" t="s">
        <v>85</v>
      </c>
      <c r="D114" s="97"/>
      <c r="E114" s="97"/>
      <c r="F114" s="97"/>
      <c r="G114" s="122"/>
      <c r="H114" s="97"/>
      <c r="I114" s="97"/>
      <c r="J114" s="8"/>
    </row>
    <row r="115" spans="1:10" ht="15.75">
      <c r="A115" s="52" t="s">
        <v>86</v>
      </c>
      <c r="B115" s="97"/>
      <c r="C115" s="97"/>
      <c r="D115" s="97"/>
      <c r="E115" s="97"/>
      <c r="F115" s="97"/>
      <c r="G115" s="122"/>
      <c r="H115" s="97"/>
      <c r="I115" s="97"/>
      <c r="J115" s="8"/>
    </row>
    <row r="116" spans="1:10" ht="15.75">
      <c r="A116" s="52" t="s">
        <v>87</v>
      </c>
      <c r="B116" s="97"/>
      <c r="C116" s="97"/>
      <c r="D116" s="97"/>
      <c r="E116" s="97"/>
      <c r="F116" s="97"/>
      <c r="G116" s="122"/>
      <c r="H116" s="100">
        <v>1706248.66</v>
      </c>
      <c r="I116" s="97" t="s">
        <v>259</v>
      </c>
      <c r="J116" s="8"/>
    </row>
    <row r="117" spans="1:10" ht="15.75">
      <c r="A117" s="52"/>
      <c r="B117" s="97" t="s">
        <v>53</v>
      </c>
      <c r="C117" s="97" t="s">
        <v>92</v>
      </c>
      <c r="D117" s="97"/>
      <c r="E117" s="97"/>
      <c r="F117" s="97"/>
      <c r="G117" s="122"/>
      <c r="H117" s="100"/>
      <c r="I117" s="97"/>
      <c r="J117" s="8"/>
    </row>
    <row r="118" spans="1:10" ht="15.75">
      <c r="A118" s="52" t="s">
        <v>54</v>
      </c>
      <c r="B118" s="97"/>
      <c r="C118" s="97"/>
      <c r="D118" s="97"/>
      <c r="E118" s="97"/>
      <c r="F118" s="97"/>
      <c r="G118" s="122"/>
      <c r="H118" s="100"/>
      <c r="I118" s="97"/>
      <c r="J118" s="8"/>
    </row>
    <row r="119" spans="1:10" ht="15.75">
      <c r="A119" s="715" t="s">
        <v>93</v>
      </c>
      <c r="B119" s="632"/>
      <c r="C119" s="632"/>
      <c r="D119" s="632"/>
      <c r="E119" s="632"/>
      <c r="F119" s="632"/>
      <c r="G119" s="632"/>
      <c r="H119" s="632"/>
      <c r="I119" s="97"/>
      <c r="J119" s="8"/>
    </row>
    <row r="120" spans="1:10" ht="15.75">
      <c r="A120" s="52"/>
      <c r="B120" s="90" t="s">
        <v>516</v>
      </c>
      <c r="C120" s="90" t="s">
        <v>517</v>
      </c>
      <c r="D120" s="90"/>
      <c r="E120" s="90"/>
      <c r="F120" s="90"/>
      <c r="G120" s="90"/>
      <c r="H120" s="90"/>
      <c r="I120" s="97"/>
      <c r="J120" s="8"/>
    </row>
    <row r="121" spans="1:10" ht="15.75">
      <c r="A121" s="52" t="s">
        <v>518</v>
      </c>
      <c r="B121" s="90"/>
      <c r="C121" s="90"/>
      <c r="D121" s="90"/>
      <c r="E121" s="90"/>
      <c r="F121" s="90"/>
      <c r="G121" s="90"/>
      <c r="H121" s="90"/>
      <c r="I121" s="97"/>
      <c r="J121" s="8"/>
    </row>
    <row r="122" spans="1:10" ht="15.75">
      <c r="A122" s="124"/>
      <c r="B122" s="836" t="s">
        <v>90</v>
      </c>
      <c r="C122" s="715"/>
      <c r="D122" s="715"/>
      <c r="E122" s="715"/>
      <c r="F122" s="715"/>
      <c r="G122" s="715"/>
      <c r="H122" s="715"/>
      <c r="I122" s="97"/>
      <c r="J122" s="8"/>
    </row>
    <row r="123" spans="1:10" ht="15.75">
      <c r="A123" s="97">
        <v>10</v>
      </c>
      <c r="B123" s="97" t="s">
        <v>742</v>
      </c>
      <c r="C123" s="97"/>
      <c r="D123" s="97"/>
      <c r="E123" s="97"/>
      <c r="F123" s="97"/>
      <c r="G123" s="337"/>
      <c r="H123" s="100">
        <v>223288</v>
      </c>
      <c r="I123" s="97"/>
      <c r="J123" s="8"/>
    </row>
    <row r="124" spans="1:10" ht="15.75">
      <c r="A124" s="97">
        <v>21</v>
      </c>
      <c r="B124" s="97" t="s">
        <v>743</v>
      </c>
      <c r="C124" s="97"/>
      <c r="D124" s="97"/>
      <c r="E124" s="97"/>
      <c r="F124" s="97"/>
      <c r="G124" s="337"/>
      <c r="H124" s="100">
        <v>64000</v>
      </c>
      <c r="I124" s="97"/>
      <c r="J124" s="8"/>
    </row>
    <row r="125" spans="1:10" ht="15.75">
      <c r="A125" s="97">
        <v>22</v>
      </c>
      <c r="B125" s="97" t="s">
        <v>98</v>
      </c>
      <c r="C125" s="97"/>
      <c r="D125" s="97"/>
      <c r="E125" s="97"/>
      <c r="F125" s="97"/>
      <c r="G125" s="337"/>
      <c r="H125" s="100">
        <v>16954.47</v>
      </c>
      <c r="I125" s="97"/>
      <c r="J125" s="8"/>
    </row>
    <row r="126" spans="1:10" ht="15.75">
      <c r="A126" s="97">
        <v>65</v>
      </c>
      <c r="B126" s="97" t="s">
        <v>99</v>
      </c>
      <c r="C126" s="97"/>
      <c r="D126" s="97"/>
      <c r="E126" s="97"/>
      <c r="F126" s="97"/>
      <c r="G126" s="337"/>
      <c r="H126" s="100">
        <v>20100</v>
      </c>
      <c r="I126" s="97"/>
      <c r="J126" s="8"/>
    </row>
    <row r="127" spans="1:10" ht="15.75">
      <c r="A127" s="97">
        <v>10</v>
      </c>
      <c r="B127" s="833" t="s">
        <v>752</v>
      </c>
      <c r="C127" s="715"/>
      <c r="D127" s="715"/>
      <c r="E127" s="715"/>
      <c r="F127" s="715"/>
      <c r="G127" s="337"/>
      <c r="H127" s="100">
        <v>43311</v>
      </c>
      <c r="I127" s="97"/>
      <c r="J127" s="8"/>
    </row>
    <row r="128" spans="1:10" ht="15.75">
      <c r="A128" s="52"/>
      <c r="B128" s="97" t="s">
        <v>194</v>
      </c>
      <c r="C128" s="97"/>
      <c r="D128" s="97"/>
      <c r="E128" s="97"/>
      <c r="F128" s="109"/>
      <c r="G128" s="122"/>
      <c r="H128" s="103">
        <f>SUM(H123:H127)</f>
        <v>367653.47</v>
      </c>
      <c r="I128" s="97"/>
      <c r="J128" s="8"/>
    </row>
    <row r="129" spans="1:10" ht="15.75">
      <c r="A129" s="52"/>
      <c r="B129" s="97"/>
      <c r="C129" s="97"/>
      <c r="D129" s="97"/>
      <c r="E129" s="97"/>
      <c r="F129" s="97"/>
      <c r="G129" s="122"/>
      <c r="H129" s="97"/>
      <c r="I129" s="97"/>
      <c r="J129" s="8"/>
    </row>
    <row r="130" spans="1:10" ht="15.75">
      <c r="A130"/>
      <c r="B130" s="13"/>
      <c r="C130" s="13"/>
      <c r="D130" s="13"/>
      <c r="E130" s="13"/>
      <c r="F130" s="13"/>
      <c r="G130" s="339"/>
      <c r="H130" s="13"/>
      <c r="I130" s="13"/>
      <c r="J130" s="8"/>
    </row>
    <row r="131" spans="1:14" ht="15.75">
      <c r="A131"/>
      <c r="B131" s="14"/>
      <c r="C131" s="14"/>
      <c r="D131" s="14"/>
      <c r="E131" s="14"/>
      <c r="F131" s="14"/>
      <c r="G131" s="340"/>
      <c r="H131" s="14"/>
      <c r="I131" s="13"/>
      <c r="J131" s="8"/>
      <c r="L131" s="23"/>
      <c r="M131" s="23"/>
      <c r="N131" s="24"/>
    </row>
    <row r="132" spans="1:12" ht="16.5" thickBot="1">
      <c r="A132" s="14" t="s">
        <v>4</v>
      </c>
      <c r="B132" s="14"/>
      <c r="C132" s="14"/>
      <c r="D132" s="14"/>
      <c r="E132" s="14"/>
      <c r="F132" s="13"/>
      <c r="G132" s="339"/>
      <c r="H132" s="13"/>
      <c r="I132" s="13"/>
      <c r="J132" s="8"/>
      <c r="K132" s="44"/>
      <c r="L132" s="44"/>
    </row>
    <row r="133" spans="1:12" ht="30">
      <c r="A133" s="804" t="s">
        <v>65</v>
      </c>
      <c r="B133" s="805"/>
      <c r="C133" s="805"/>
      <c r="D133" s="805"/>
      <c r="E133" s="806"/>
      <c r="F133" s="127">
        <v>2008</v>
      </c>
      <c r="G133" s="331">
        <v>2009</v>
      </c>
      <c r="H133" s="127">
        <v>2010</v>
      </c>
      <c r="I133" s="129" t="s">
        <v>64</v>
      </c>
      <c r="J133" s="8"/>
      <c r="K133" s="44"/>
      <c r="L133" s="60"/>
    </row>
    <row r="134" spans="1:12" ht="15.75">
      <c r="A134" s="785" t="s">
        <v>5</v>
      </c>
      <c r="B134" s="614"/>
      <c r="C134" s="614"/>
      <c r="D134" s="614"/>
      <c r="E134" s="614"/>
      <c r="F134" s="126">
        <v>2576911.99</v>
      </c>
      <c r="G134" s="155">
        <v>3557172.07</v>
      </c>
      <c r="H134" s="126">
        <v>4107696</v>
      </c>
      <c r="I134" s="128">
        <f>H134*100/G134</f>
        <v>115.47644924581903</v>
      </c>
      <c r="J134" s="8"/>
      <c r="K134" s="44"/>
      <c r="L134" s="60"/>
    </row>
    <row r="135" spans="1:12" ht="15.75">
      <c r="A135" s="785" t="s">
        <v>12</v>
      </c>
      <c r="B135" s="614"/>
      <c r="C135" s="614"/>
      <c r="D135" s="614"/>
      <c r="E135" s="615"/>
      <c r="F135" s="126">
        <v>351638.51</v>
      </c>
      <c r="G135" s="155">
        <v>357673.45</v>
      </c>
      <c r="H135" s="126">
        <v>396538.24</v>
      </c>
      <c r="I135" s="128">
        <f>H135*100/G135</f>
        <v>110.86599802137955</v>
      </c>
      <c r="J135" s="8"/>
      <c r="K135" s="65"/>
      <c r="L135" s="60"/>
    </row>
    <row r="136" spans="1:12" ht="15.75">
      <c r="A136" s="785" t="s">
        <v>63</v>
      </c>
      <c r="B136" s="614"/>
      <c r="C136" s="614"/>
      <c r="D136" s="614"/>
      <c r="E136" s="615"/>
      <c r="F136" s="126">
        <v>147149.03</v>
      </c>
      <c r="G136" s="155">
        <v>227225.87</v>
      </c>
      <c r="H136" s="126">
        <v>162158.13</v>
      </c>
      <c r="I136" s="128">
        <f>H136*100/G136</f>
        <v>71.36429051850479</v>
      </c>
      <c r="J136" s="8"/>
      <c r="K136" s="65"/>
      <c r="L136" s="60"/>
    </row>
    <row r="137" spans="1:12" ht="15.75">
      <c r="A137" s="785" t="s">
        <v>197</v>
      </c>
      <c r="B137" s="614"/>
      <c r="C137" s="614"/>
      <c r="D137" s="614"/>
      <c r="E137" s="615"/>
      <c r="F137" s="126">
        <v>30000</v>
      </c>
      <c r="G137" s="155">
        <v>0</v>
      </c>
      <c r="H137" s="126"/>
      <c r="I137" s="128"/>
      <c r="J137" s="8"/>
      <c r="K137" s="65"/>
      <c r="L137" s="65"/>
    </row>
    <row r="138" spans="1:11" ht="15.75">
      <c r="A138" s="785" t="s">
        <v>198</v>
      </c>
      <c r="B138" s="614"/>
      <c r="C138" s="614"/>
      <c r="D138" s="614"/>
      <c r="E138" s="615"/>
      <c r="F138" s="126">
        <v>37564.5</v>
      </c>
      <c r="G138" s="155">
        <v>27680</v>
      </c>
      <c r="H138" s="126">
        <v>55100</v>
      </c>
      <c r="I138" s="128">
        <f>H138*100/G138</f>
        <v>199.06069364161849</v>
      </c>
      <c r="J138" s="8"/>
      <c r="K138" s="66"/>
    </row>
    <row r="139" spans="1:11" ht="16.5" thickBot="1">
      <c r="A139" s="687" t="s">
        <v>199</v>
      </c>
      <c r="B139" s="834"/>
      <c r="C139" s="834"/>
      <c r="D139" s="834"/>
      <c r="E139" s="835"/>
      <c r="F139" s="138">
        <f>SUM(F134:F138)</f>
        <v>3143264.03</v>
      </c>
      <c r="G139" s="138">
        <f>SUM(G134:G138)</f>
        <v>4169751.39</v>
      </c>
      <c r="H139" s="130">
        <f>SUM(H134:H138)</f>
        <v>4721492.37</v>
      </c>
      <c r="I139" s="131">
        <f>H139*100/G139</f>
        <v>113.23198743510702</v>
      </c>
      <c r="J139" s="8"/>
      <c r="K139" s="69"/>
    </row>
    <row r="140" spans="1:11" ht="15.75">
      <c r="A140" s="132"/>
      <c r="B140" s="133"/>
      <c r="C140" s="133"/>
      <c r="D140" s="133"/>
      <c r="E140" s="133"/>
      <c r="F140" s="133"/>
      <c r="G140" s="341"/>
      <c r="H140" s="133"/>
      <c r="I140" s="133"/>
      <c r="J140" s="8"/>
      <c r="K140" s="66"/>
    </row>
    <row r="141" spans="1:10" ht="12.75">
      <c r="A141" s="91" t="s">
        <v>66</v>
      </c>
      <c r="B141" s="91"/>
      <c r="C141" s="91"/>
      <c r="D141" s="91"/>
      <c r="E141" s="91"/>
      <c r="F141" s="90"/>
      <c r="G141" s="342"/>
      <c r="H141" s="90"/>
      <c r="I141" s="90"/>
      <c r="J141" s="8"/>
    </row>
    <row r="142" spans="1:10" ht="13.5" thickBot="1">
      <c r="A142" s="55"/>
      <c r="B142" s="55"/>
      <c r="C142" s="55"/>
      <c r="D142" s="55"/>
      <c r="E142" s="55"/>
      <c r="F142" s="55"/>
      <c r="G142" s="245"/>
      <c r="H142" s="55"/>
      <c r="I142" s="55"/>
      <c r="J142" s="8"/>
    </row>
    <row r="143" spans="1:10" ht="12.75">
      <c r="A143" s="793" t="s">
        <v>67</v>
      </c>
      <c r="B143" s="794"/>
      <c r="C143" s="794"/>
      <c r="D143" s="794"/>
      <c r="E143" s="795"/>
      <c r="F143" s="800">
        <v>2008</v>
      </c>
      <c r="G143" s="802">
        <v>2009</v>
      </c>
      <c r="H143" s="790">
        <v>2010</v>
      </c>
      <c r="I143" s="788" t="s">
        <v>178</v>
      </c>
      <c r="J143" s="8"/>
    </row>
    <row r="144" spans="1:10" ht="12.75">
      <c r="A144" s="796"/>
      <c r="B144" s="797"/>
      <c r="C144" s="797"/>
      <c r="D144" s="797"/>
      <c r="E144" s="798"/>
      <c r="F144" s="801"/>
      <c r="G144" s="803"/>
      <c r="H144" s="791"/>
      <c r="I144" s="789"/>
      <c r="J144" s="8"/>
    </row>
    <row r="145" spans="1:10" ht="15.75">
      <c r="A145" s="785" t="s">
        <v>187</v>
      </c>
      <c r="B145" s="614"/>
      <c r="C145" s="614"/>
      <c r="D145" s="614"/>
      <c r="E145" s="615"/>
      <c r="F145" s="126">
        <v>2011656.99</v>
      </c>
      <c r="G145" s="155">
        <v>2269758.01</v>
      </c>
      <c r="H145" s="126">
        <v>2477573</v>
      </c>
      <c r="I145" s="128">
        <f>H145*100/G145</f>
        <v>109.15582141727964</v>
      </c>
      <c r="J145" s="8"/>
    </row>
    <row r="146" spans="1:10" ht="15.75">
      <c r="A146" s="785" t="s">
        <v>188</v>
      </c>
      <c r="B146" s="614"/>
      <c r="C146" s="614"/>
      <c r="D146" s="614"/>
      <c r="E146" s="615"/>
      <c r="F146" s="126">
        <v>400698.12</v>
      </c>
      <c r="G146" s="155">
        <v>385094.36</v>
      </c>
      <c r="H146" s="126">
        <v>367653.47</v>
      </c>
      <c r="I146" s="128">
        <f aca="true" t="shared" si="3" ref="I146:I151">H146*100/G146</f>
        <v>95.4710087158898</v>
      </c>
      <c r="J146" s="8"/>
    </row>
    <row r="147" spans="1:10" ht="15.75">
      <c r="A147" s="785" t="s">
        <v>189</v>
      </c>
      <c r="B147" s="614"/>
      <c r="C147" s="614"/>
      <c r="D147" s="614"/>
      <c r="E147" s="615"/>
      <c r="F147" s="126">
        <v>88500</v>
      </c>
      <c r="G147" s="155">
        <v>94500</v>
      </c>
      <c r="H147" s="126">
        <v>95370</v>
      </c>
      <c r="I147" s="128">
        <f t="shared" si="3"/>
        <v>100.92063492063492</v>
      </c>
      <c r="J147" s="8"/>
    </row>
    <row r="148" spans="1:10" ht="15.75">
      <c r="A148" s="785" t="s">
        <v>190</v>
      </c>
      <c r="B148" s="614"/>
      <c r="C148" s="614"/>
      <c r="D148" s="614"/>
      <c r="E148" s="615"/>
      <c r="F148" s="126">
        <v>44500</v>
      </c>
      <c r="G148" s="155">
        <v>46000</v>
      </c>
      <c r="H148" s="126">
        <v>35000</v>
      </c>
      <c r="I148" s="128">
        <f t="shared" si="3"/>
        <v>76.08695652173913</v>
      </c>
      <c r="J148" s="8"/>
    </row>
    <row r="149" spans="1:10" ht="15.75">
      <c r="A149" s="785" t="s">
        <v>191</v>
      </c>
      <c r="B149" s="614"/>
      <c r="C149" s="614"/>
      <c r="D149" s="614"/>
      <c r="E149" s="615"/>
      <c r="F149" s="126">
        <v>597908.92</v>
      </c>
      <c r="G149" s="155">
        <v>1374293.91</v>
      </c>
      <c r="H149" s="126">
        <v>1706248.66</v>
      </c>
      <c r="I149" s="128">
        <f t="shared" si="3"/>
        <v>124.15456748986104</v>
      </c>
      <c r="J149" s="8"/>
    </row>
    <row r="150" spans="1:10" ht="15.75">
      <c r="A150" s="785" t="s">
        <v>51</v>
      </c>
      <c r="B150" s="614"/>
      <c r="C150" s="614"/>
      <c r="D150" s="614"/>
      <c r="E150" s="615"/>
      <c r="F150" s="134"/>
      <c r="G150" s="343"/>
      <c r="H150" s="134">
        <v>39647.24</v>
      </c>
      <c r="I150" s="135"/>
      <c r="J150" s="8"/>
    </row>
    <row r="151" spans="1:10" ht="16.5" thickBot="1">
      <c r="A151" s="782" t="s">
        <v>3</v>
      </c>
      <c r="B151" s="783"/>
      <c r="C151" s="783"/>
      <c r="D151" s="783"/>
      <c r="E151" s="784"/>
      <c r="F151" s="136">
        <f>SUM(F145:F149)</f>
        <v>3143264.03</v>
      </c>
      <c r="G151" s="145">
        <f>SUM(G145:G149)</f>
        <v>4169646.2799999993</v>
      </c>
      <c r="H151" s="136">
        <f>SUM(H145:H150)</f>
        <v>4721492.37</v>
      </c>
      <c r="I151" s="137">
        <f t="shared" si="3"/>
        <v>113.234841829317</v>
      </c>
      <c r="J151" s="8"/>
    </row>
    <row r="152" ht="12.75">
      <c r="J152" s="8"/>
    </row>
    <row r="153" ht="12.75">
      <c r="J153" s="8"/>
    </row>
    <row r="154" ht="12.75">
      <c r="J154" s="8"/>
    </row>
    <row r="155" ht="12.75">
      <c r="J155" s="8"/>
    </row>
    <row r="156" ht="12.75">
      <c r="J156" s="8"/>
    </row>
    <row r="157" ht="12.75">
      <c r="J157" s="8"/>
    </row>
    <row r="158" ht="12.75">
      <c r="J158" s="8"/>
    </row>
    <row r="159" ht="12.75">
      <c r="J159" s="8"/>
    </row>
    <row r="160" ht="12.75">
      <c r="J160" s="8"/>
    </row>
    <row r="161" ht="12.75">
      <c r="J161" s="8"/>
    </row>
    <row r="162" ht="12.75">
      <c r="J162" s="8"/>
    </row>
    <row r="163" ht="12.75">
      <c r="J163" s="8"/>
    </row>
    <row r="164" ht="12.75">
      <c r="J164" s="8"/>
    </row>
    <row r="165" ht="12.75">
      <c r="J165" s="8"/>
    </row>
    <row r="166" ht="12.75">
      <c r="J166" s="8"/>
    </row>
    <row r="167" ht="12.75">
      <c r="J167" s="8"/>
    </row>
    <row r="168" ht="12.75">
      <c r="J168" s="8"/>
    </row>
    <row r="169" ht="12.75">
      <c r="J169" s="8"/>
    </row>
    <row r="170" ht="12.75">
      <c r="J170" s="8"/>
    </row>
    <row r="171" ht="12.75">
      <c r="J171" s="8"/>
    </row>
    <row r="172" ht="12.75">
      <c r="J172" s="8"/>
    </row>
    <row r="173" ht="12.75">
      <c r="J173" s="8"/>
    </row>
    <row r="174" ht="12.75">
      <c r="J174" s="8"/>
    </row>
    <row r="175" ht="12.75">
      <c r="J175" s="8"/>
    </row>
    <row r="176" ht="12.75">
      <c r="J176" s="8"/>
    </row>
    <row r="177" spans="1:10" ht="15.75">
      <c r="A177" s="13"/>
      <c r="B177" s="13" t="s">
        <v>81</v>
      </c>
      <c r="C177" s="13"/>
      <c r="D177" s="13"/>
      <c r="E177" s="13"/>
      <c r="F177" s="13"/>
      <c r="G177" s="339"/>
      <c r="H177" s="13"/>
      <c r="I177" s="13"/>
      <c r="J177" s="8"/>
    </row>
    <row r="178" spans="1:10" ht="15.75">
      <c r="A178" s="13" t="s">
        <v>28</v>
      </c>
      <c r="B178" s="13"/>
      <c r="C178" s="13"/>
      <c r="D178" s="13"/>
      <c r="E178" s="13"/>
      <c r="F178" s="13"/>
      <c r="G178" s="339"/>
      <c r="H178" s="13"/>
      <c r="I178" s="13"/>
      <c r="J178" s="8"/>
    </row>
    <row r="179" spans="1:10" ht="15.75">
      <c r="A179" s="13" t="s">
        <v>41</v>
      </c>
      <c r="B179" s="13"/>
      <c r="C179" s="13"/>
      <c r="D179" s="13"/>
      <c r="E179" s="13"/>
      <c r="F179" s="13"/>
      <c r="G179" s="339"/>
      <c r="H179" s="13"/>
      <c r="I179" s="13"/>
      <c r="J179" s="8"/>
    </row>
    <row r="180" spans="1:10" ht="15.75">
      <c r="A180" s="13"/>
      <c r="B180" s="13"/>
      <c r="C180" s="13"/>
      <c r="D180" s="13"/>
      <c r="E180" s="13"/>
      <c r="F180" s="13"/>
      <c r="G180" s="339"/>
      <c r="H180" s="13"/>
      <c r="I180" s="13"/>
      <c r="J180" s="8"/>
    </row>
    <row r="181" spans="1:10" ht="15.75">
      <c r="A181" s="13"/>
      <c r="B181" s="13"/>
      <c r="C181" s="13"/>
      <c r="D181" s="13"/>
      <c r="E181" s="13"/>
      <c r="F181" s="13"/>
      <c r="G181" s="339"/>
      <c r="H181" s="13"/>
      <c r="I181" s="13"/>
      <c r="J181" s="8"/>
    </row>
    <row r="182" spans="1:10" ht="15.75">
      <c r="A182" s="13"/>
      <c r="B182" s="13"/>
      <c r="C182" s="13"/>
      <c r="D182" s="13"/>
      <c r="E182" s="13"/>
      <c r="F182" s="13"/>
      <c r="G182" s="339"/>
      <c r="H182" s="13"/>
      <c r="I182" s="13"/>
      <c r="J182" s="8"/>
    </row>
    <row r="183" spans="1:10" ht="15.75">
      <c r="A183" s="13"/>
      <c r="B183" s="13"/>
      <c r="C183" s="13"/>
      <c r="D183" s="13"/>
      <c r="E183" s="13"/>
      <c r="F183" s="13"/>
      <c r="G183" s="339"/>
      <c r="H183" s="13"/>
      <c r="I183" s="13"/>
      <c r="J183" s="8"/>
    </row>
    <row r="184" spans="1:10" ht="15.75">
      <c r="A184" s="13"/>
      <c r="B184" s="13"/>
      <c r="C184" s="13"/>
      <c r="D184" s="13"/>
      <c r="E184" s="13"/>
      <c r="F184" s="13"/>
      <c r="G184" s="339"/>
      <c r="H184" s="13"/>
      <c r="I184" s="13"/>
      <c r="J184" s="8"/>
    </row>
    <row r="185" spans="1:10" ht="15.75">
      <c r="A185" s="13"/>
      <c r="B185" s="13"/>
      <c r="C185" s="13"/>
      <c r="D185" s="13"/>
      <c r="E185" s="13"/>
      <c r="F185" s="13"/>
      <c r="G185" s="339"/>
      <c r="H185" s="13"/>
      <c r="I185" s="13"/>
      <c r="J185" s="8"/>
    </row>
    <row r="186" ht="12.75">
      <c r="J186" s="8"/>
    </row>
    <row r="187" ht="12.75">
      <c r="J187" s="8"/>
    </row>
    <row r="188" ht="12.75">
      <c r="J188" s="8"/>
    </row>
    <row r="189" ht="12.75">
      <c r="J189" s="8"/>
    </row>
    <row r="190" ht="12.75">
      <c r="J190" s="8"/>
    </row>
    <row r="191" ht="12.75">
      <c r="J191" s="8"/>
    </row>
    <row r="192" ht="12.75">
      <c r="J192" s="8"/>
    </row>
    <row r="193" ht="12.75">
      <c r="J193" s="8"/>
    </row>
    <row r="194" ht="12.75">
      <c r="J194" s="8"/>
    </row>
    <row r="195" ht="12.75">
      <c r="J195" s="8"/>
    </row>
    <row r="196" ht="12.75">
      <c r="J196" s="8"/>
    </row>
    <row r="197" ht="12.75">
      <c r="J197" s="8"/>
    </row>
    <row r="198" ht="12.75">
      <c r="J198" s="8"/>
    </row>
    <row r="199" ht="12.75">
      <c r="J199" s="8"/>
    </row>
    <row r="200" ht="12.75">
      <c r="J200" s="8"/>
    </row>
    <row r="201" ht="12.75">
      <c r="J201" s="8"/>
    </row>
    <row r="202" ht="12.75">
      <c r="J202" s="8"/>
    </row>
    <row r="203" ht="12.75">
      <c r="J203" s="8"/>
    </row>
    <row r="204" ht="12.75">
      <c r="J204" s="8"/>
    </row>
    <row r="205" ht="12.75">
      <c r="J205" s="8"/>
    </row>
    <row r="206" ht="12.75">
      <c r="J206" s="8"/>
    </row>
    <row r="207" spans="1:10" ht="15.75">
      <c r="A207" s="13"/>
      <c r="B207" s="13"/>
      <c r="C207" s="13"/>
      <c r="D207" s="13"/>
      <c r="E207" s="13"/>
      <c r="F207" s="13"/>
      <c r="G207" s="339"/>
      <c r="H207" s="13"/>
      <c r="I207" s="13"/>
      <c r="J207" s="8"/>
    </row>
    <row r="208" spans="1:10" ht="15.75">
      <c r="A208" s="13"/>
      <c r="B208" s="13" t="s">
        <v>42</v>
      </c>
      <c r="C208" s="13"/>
      <c r="D208" s="13"/>
      <c r="E208" s="13"/>
      <c r="F208" s="13"/>
      <c r="G208" s="339"/>
      <c r="H208" s="13"/>
      <c r="I208" s="13"/>
      <c r="J208" s="8"/>
    </row>
    <row r="209" spans="1:10" ht="15.75">
      <c r="A209" s="13" t="s">
        <v>519</v>
      </c>
      <c r="B209" s="13"/>
      <c r="C209" s="13"/>
      <c r="D209" s="13"/>
      <c r="E209" s="13"/>
      <c r="F209" s="13"/>
      <c r="G209" s="339"/>
      <c r="H209" s="13"/>
      <c r="I209" s="13"/>
      <c r="J209" s="8"/>
    </row>
    <row r="210" spans="1:10" ht="15.75">
      <c r="A210" s="13" t="s">
        <v>94</v>
      </c>
      <c r="B210" s="13"/>
      <c r="C210" s="13"/>
      <c r="D210" s="13"/>
      <c r="E210" s="13"/>
      <c r="F210" s="13"/>
      <c r="G210" s="339"/>
      <c r="H210" s="13"/>
      <c r="I210" s="13"/>
      <c r="J210" s="8"/>
    </row>
    <row r="211" spans="1:10" ht="15.75">
      <c r="A211" s="13" t="s">
        <v>61</v>
      </c>
      <c r="B211" s="13"/>
      <c r="C211" s="13"/>
      <c r="D211" s="13"/>
      <c r="E211" s="13"/>
      <c r="F211" s="13"/>
      <c r="G211" s="339"/>
      <c r="H211" s="13"/>
      <c r="I211" s="13"/>
      <c r="J211" s="8"/>
    </row>
    <row r="212" spans="1:10" ht="15.75">
      <c r="A212" s="14" t="s">
        <v>44</v>
      </c>
      <c r="B212" s="13"/>
      <c r="C212" s="13"/>
      <c r="D212" s="13"/>
      <c r="E212" s="13"/>
      <c r="F212" s="13"/>
      <c r="G212" s="339"/>
      <c r="H212" s="13"/>
      <c r="I212" s="13"/>
      <c r="J212" s="8"/>
    </row>
    <row r="213" spans="1:10" ht="15.75">
      <c r="A213" s="13" t="s">
        <v>273</v>
      </c>
      <c r="B213" s="13"/>
      <c r="C213" s="13"/>
      <c r="D213" s="13"/>
      <c r="E213" s="13"/>
      <c r="F213" s="13"/>
      <c r="G213" s="339"/>
      <c r="H213" s="13"/>
      <c r="I213" s="13"/>
      <c r="J213" s="8"/>
    </row>
    <row r="214" spans="1:10" ht="15.75">
      <c r="A214" s="13"/>
      <c r="B214" s="13" t="s">
        <v>13</v>
      </c>
      <c r="C214" s="13"/>
      <c r="D214" s="13"/>
      <c r="E214" s="13"/>
      <c r="F214" s="13"/>
      <c r="G214" s="339"/>
      <c r="H214" s="13"/>
      <c r="I214" s="13"/>
      <c r="J214" s="8"/>
    </row>
    <row r="215" spans="1:10" ht="15.75">
      <c r="A215" s="13" t="s">
        <v>14</v>
      </c>
      <c r="B215" s="13"/>
      <c r="C215" s="13"/>
      <c r="D215" s="13"/>
      <c r="E215" s="13"/>
      <c r="F215" s="13"/>
      <c r="G215" s="339"/>
      <c r="H215" s="13"/>
      <c r="I215" s="13"/>
      <c r="J215" s="8"/>
    </row>
    <row r="216" spans="1:10" ht="15.75">
      <c r="A216" s="13"/>
      <c r="B216" s="13" t="s">
        <v>15</v>
      </c>
      <c r="C216" s="13"/>
      <c r="D216" s="13"/>
      <c r="E216" s="13"/>
      <c r="F216" s="13"/>
      <c r="G216" s="339"/>
      <c r="H216" s="13"/>
      <c r="I216" s="13"/>
      <c r="J216" s="8"/>
    </row>
    <row r="217" spans="1:10" ht="15.75">
      <c r="A217" s="13" t="s">
        <v>486</v>
      </c>
      <c r="B217" s="13"/>
      <c r="C217" s="13"/>
      <c r="D217" s="13"/>
      <c r="E217" s="13"/>
      <c r="F217" s="13"/>
      <c r="G217" s="344"/>
      <c r="H217" s="13"/>
      <c r="I217" s="13"/>
      <c r="J217" s="8"/>
    </row>
    <row r="218" spans="1:10" ht="15.75">
      <c r="A218" s="13"/>
      <c r="B218" s="13"/>
      <c r="C218" s="13"/>
      <c r="D218" s="13"/>
      <c r="E218" s="13"/>
      <c r="F218" s="13"/>
      <c r="G218" s="344"/>
      <c r="H218" s="13"/>
      <c r="I218" s="13"/>
      <c r="J218" s="8"/>
    </row>
    <row r="219" spans="1:10" ht="15.75">
      <c r="A219" s="13"/>
      <c r="B219" s="13" t="s">
        <v>16</v>
      </c>
      <c r="C219" s="13"/>
      <c r="D219" s="13"/>
      <c r="E219" s="13"/>
      <c r="F219" s="13"/>
      <c r="G219" s="344"/>
      <c r="H219" s="13"/>
      <c r="I219" s="13"/>
      <c r="J219" s="8"/>
    </row>
    <row r="220" spans="1:10" ht="15.75">
      <c r="A220" s="13" t="s">
        <v>17</v>
      </c>
      <c r="B220" s="13"/>
      <c r="C220" s="13"/>
      <c r="D220" s="13"/>
      <c r="E220" s="13"/>
      <c r="F220" s="13"/>
      <c r="G220" s="344"/>
      <c r="H220" s="13"/>
      <c r="I220" s="13"/>
      <c r="J220" s="8"/>
    </row>
    <row r="221" spans="1:10" ht="15.75">
      <c r="A221" s="13"/>
      <c r="B221" s="13"/>
      <c r="C221" s="13"/>
      <c r="D221" s="13"/>
      <c r="E221" s="13"/>
      <c r="F221" s="13"/>
      <c r="G221" s="344"/>
      <c r="H221" s="13"/>
      <c r="I221" s="13"/>
      <c r="J221" s="8"/>
    </row>
    <row r="222" spans="1:10" ht="15.75">
      <c r="A222" s="13"/>
      <c r="B222" s="13"/>
      <c r="C222" s="13"/>
      <c r="D222" s="13"/>
      <c r="E222" s="13"/>
      <c r="F222" s="13"/>
      <c r="G222" s="344"/>
      <c r="H222" s="13"/>
      <c r="I222" s="13"/>
      <c r="J222" s="8"/>
    </row>
    <row r="223" spans="1:10" ht="15.75">
      <c r="A223" s="13"/>
      <c r="B223" s="13"/>
      <c r="C223" s="13"/>
      <c r="D223" s="13"/>
      <c r="E223" s="13"/>
      <c r="F223" s="13"/>
      <c r="G223" s="344"/>
      <c r="H223" s="13"/>
      <c r="I223" s="13"/>
      <c r="J223" s="8"/>
    </row>
    <row r="224" spans="1:10" ht="15.75">
      <c r="A224" s="13"/>
      <c r="B224" s="13"/>
      <c r="C224" s="13"/>
      <c r="D224" s="13"/>
      <c r="E224" s="13"/>
      <c r="F224" s="13"/>
      <c r="G224" s="344"/>
      <c r="H224" s="13"/>
      <c r="I224" s="13"/>
      <c r="J224" s="8"/>
    </row>
    <row r="225" spans="1:10" ht="15.75">
      <c r="A225" s="13"/>
      <c r="B225" s="13"/>
      <c r="C225" s="13"/>
      <c r="D225" s="13"/>
      <c r="E225" s="13"/>
      <c r="F225" s="13"/>
      <c r="G225" s="344"/>
      <c r="H225" s="13"/>
      <c r="I225" s="13"/>
      <c r="J225" s="8"/>
    </row>
    <row r="226" spans="1:10" ht="15.75">
      <c r="A226" s="13"/>
      <c r="B226" s="13"/>
      <c r="C226" s="13"/>
      <c r="D226" s="13"/>
      <c r="E226" s="13"/>
      <c r="F226" s="13"/>
      <c r="G226" s="344"/>
      <c r="H226" s="13"/>
      <c r="I226" s="13"/>
      <c r="J226" s="8"/>
    </row>
    <row r="227" spans="1:10" ht="15.75">
      <c r="A227" s="13"/>
      <c r="B227" s="13"/>
      <c r="C227" s="13"/>
      <c r="D227" s="13"/>
      <c r="E227" s="13"/>
      <c r="F227" s="13"/>
      <c r="G227" s="344"/>
      <c r="H227" s="13"/>
      <c r="I227" s="13"/>
      <c r="J227" s="8"/>
    </row>
    <row r="228" spans="1:10" ht="15.75">
      <c r="A228" s="13"/>
      <c r="B228" s="13"/>
      <c r="C228" s="13"/>
      <c r="D228" s="13"/>
      <c r="E228" s="13"/>
      <c r="F228" s="13"/>
      <c r="G228" s="344"/>
      <c r="H228" s="13"/>
      <c r="I228" s="13"/>
      <c r="J228" s="8"/>
    </row>
    <row r="229" spans="1:10" ht="15.75">
      <c r="A229" s="13"/>
      <c r="B229" s="13"/>
      <c r="C229" s="13"/>
      <c r="D229" s="13"/>
      <c r="E229" s="13"/>
      <c r="F229" s="13"/>
      <c r="G229" s="344"/>
      <c r="H229" s="13"/>
      <c r="I229" s="13"/>
      <c r="J229" s="8"/>
    </row>
    <row r="230" spans="1:10" ht="15.75">
      <c r="A230" s="13" t="s">
        <v>45</v>
      </c>
      <c r="B230" s="13"/>
      <c r="C230" s="13"/>
      <c r="D230" s="13"/>
      <c r="E230" s="13"/>
      <c r="F230" s="13"/>
      <c r="G230" s="344"/>
      <c r="H230" s="13"/>
      <c r="I230" s="13"/>
      <c r="J230" s="8"/>
    </row>
    <row r="231" ht="13.5" thickBot="1">
      <c r="J231" s="8"/>
    </row>
    <row r="232" spans="1:10" ht="47.25">
      <c r="A232" s="780" t="s">
        <v>206</v>
      </c>
      <c r="B232" s="781"/>
      <c r="C232" s="781"/>
      <c r="D232" s="159" t="s">
        <v>200</v>
      </c>
      <c r="E232" s="159" t="s">
        <v>201</v>
      </c>
      <c r="F232" s="159" t="s">
        <v>202</v>
      </c>
      <c r="G232" s="160" t="s">
        <v>204</v>
      </c>
      <c r="H232" s="160" t="s">
        <v>203</v>
      </c>
      <c r="I232" s="161" t="s">
        <v>178</v>
      </c>
      <c r="J232" s="8"/>
    </row>
    <row r="233" spans="1:10" ht="15.75">
      <c r="A233" s="738" t="s">
        <v>211</v>
      </c>
      <c r="B233" s="698"/>
      <c r="C233" s="698"/>
      <c r="D233" s="698"/>
      <c r="E233" s="698"/>
      <c r="F233" s="698"/>
      <c r="G233" s="698"/>
      <c r="H233" s="698"/>
      <c r="I233" s="740"/>
      <c r="J233" s="8"/>
    </row>
    <row r="234" spans="1:10" ht="15.75">
      <c r="A234" s="737" t="s">
        <v>187</v>
      </c>
      <c r="B234" s="698"/>
      <c r="C234" s="698"/>
      <c r="D234" s="153">
        <v>2471322</v>
      </c>
      <c r="E234" s="153">
        <v>2471322</v>
      </c>
      <c r="F234" s="153">
        <v>2444254.64</v>
      </c>
      <c r="G234" s="153">
        <f aca="true" t="shared" si="4" ref="G234:G239">E234-F234</f>
        <v>27067.35999999987</v>
      </c>
      <c r="H234" s="153">
        <f>D234-F234</f>
        <v>27067.35999999987</v>
      </c>
      <c r="I234" s="162">
        <f>F234*100/D234</f>
        <v>98.9047416726756</v>
      </c>
      <c r="J234" s="8"/>
    </row>
    <row r="235" spans="1:10" ht="15.75">
      <c r="A235" s="737" t="s">
        <v>188</v>
      </c>
      <c r="B235" s="698"/>
      <c r="C235" s="698"/>
      <c r="D235" s="153">
        <v>266599</v>
      </c>
      <c r="E235" s="153">
        <v>266599</v>
      </c>
      <c r="F235" s="153">
        <v>266573.42</v>
      </c>
      <c r="G235" s="153">
        <f t="shared" si="4"/>
        <v>25.580000000016298</v>
      </c>
      <c r="H235" s="153">
        <f>D235-F235</f>
        <v>25.580000000016298</v>
      </c>
      <c r="I235" s="162">
        <f>F235*100/D235</f>
        <v>99.99040506528532</v>
      </c>
      <c r="J235" s="8"/>
    </row>
    <row r="236" spans="1:10" ht="15.75">
      <c r="A236" s="737" t="s">
        <v>189</v>
      </c>
      <c r="B236" s="698"/>
      <c r="C236" s="698"/>
      <c r="D236" s="153">
        <v>95370</v>
      </c>
      <c r="E236" s="153">
        <v>95370</v>
      </c>
      <c r="F236" s="153">
        <v>95369.37</v>
      </c>
      <c r="G236" s="153">
        <f t="shared" si="4"/>
        <v>0.6300000000046566</v>
      </c>
      <c r="H236" s="153">
        <f>D236-F236</f>
        <v>0.6300000000046566</v>
      </c>
      <c r="I236" s="162">
        <f>F236*100/D236</f>
        <v>99.99933941491035</v>
      </c>
      <c r="J236" s="8"/>
    </row>
    <row r="237" spans="1:12" ht="15.75">
      <c r="A237" s="737" t="s">
        <v>190</v>
      </c>
      <c r="B237" s="698"/>
      <c r="C237" s="698"/>
      <c r="D237" s="153"/>
      <c r="E237" s="153"/>
      <c r="F237" s="153"/>
      <c r="G237" s="153">
        <f t="shared" si="4"/>
        <v>0</v>
      </c>
      <c r="H237" s="153">
        <f>D237-F237</f>
        <v>0</v>
      </c>
      <c r="I237" s="162"/>
      <c r="J237" s="8"/>
      <c r="L237" s="22"/>
    </row>
    <row r="238" spans="1:10" ht="15.75">
      <c r="A238" s="737" t="s">
        <v>191</v>
      </c>
      <c r="B238" s="698"/>
      <c r="C238" s="698"/>
      <c r="D238" s="153">
        <v>1274405</v>
      </c>
      <c r="E238" s="153">
        <v>1274405</v>
      </c>
      <c r="F238" s="153">
        <v>1261048.99</v>
      </c>
      <c r="G238" s="153">
        <f t="shared" si="4"/>
        <v>13356.01000000001</v>
      </c>
      <c r="H238" s="153">
        <f>D238-F238</f>
        <v>13356.01000000001</v>
      </c>
      <c r="I238" s="162">
        <f>F238*100/D238</f>
        <v>98.95198072826142</v>
      </c>
      <c r="J238" s="8"/>
    </row>
    <row r="239" spans="1:10" ht="15.75">
      <c r="A239" s="738" t="s">
        <v>205</v>
      </c>
      <c r="B239" s="739"/>
      <c r="C239" s="739"/>
      <c r="D239" s="154">
        <f>SUM(D233:D238)</f>
        <v>4107696</v>
      </c>
      <c r="E239" s="154">
        <f>SUM(E233:E238)</f>
        <v>4107696</v>
      </c>
      <c r="F239" s="154">
        <f>SUM(F234:F238)</f>
        <v>4067246.42</v>
      </c>
      <c r="G239" s="154">
        <f t="shared" si="4"/>
        <v>40449.580000000075</v>
      </c>
      <c r="H239" s="154">
        <f>SUM(H233:H238)</f>
        <v>40449.5799999999</v>
      </c>
      <c r="I239" s="163">
        <f>F239*100/D239</f>
        <v>99.01527328215136</v>
      </c>
      <c r="J239" s="8"/>
    </row>
    <row r="240" spans="1:10" ht="15.75">
      <c r="A240" s="738" t="s">
        <v>212</v>
      </c>
      <c r="B240" s="698"/>
      <c r="C240" s="698"/>
      <c r="D240" s="698"/>
      <c r="E240" s="698"/>
      <c r="F240" s="698"/>
      <c r="G240" s="698"/>
      <c r="H240" s="698"/>
      <c r="I240" s="740"/>
      <c r="J240" s="8"/>
    </row>
    <row r="241" spans="1:10" ht="15.75">
      <c r="A241" s="737" t="s">
        <v>188</v>
      </c>
      <c r="B241" s="698"/>
      <c r="C241" s="698"/>
      <c r="D241" s="155">
        <v>64000</v>
      </c>
      <c r="E241" s="156">
        <v>64000</v>
      </c>
      <c r="F241" s="156">
        <v>63998</v>
      </c>
      <c r="G241" s="153">
        <f>E241-F241</f>
        <v>2</v>
      </c>
      <c r="H241" s="153">
        <f>D241-F241</f>
        <v>2</v>
      </c>
      <c r="I241" s="162">
        <f>F241*100/D241</f>
        <v>99.996875</v>
      </c>
      <c r="J241" s="8"/>
    </row>
    <row r="242" spans="1:10" ht="15.75">
      <c r="A242" s="737" t="s">
        <v>190</v>
      </c>
      <c r="B242" s="698"/>
      <c r="C242" s="698"/>
      <c r="D242" s="157">
        <v>35000</v>
      </c>
      <c r="E242" s="156">
        <v>35000</v>
      </c>
      <c r="F242" s="156">
        <v>32152.22</v>
      </c>
      <c r="G242" s="153">
        <f>E242-F242</f>
        <v>2847.779999999999</v>
      </c>
      <c r="H242" s="153">
        <f>D242-F242</f>
        <v>2847.779999999999</v>
      </c>
      <c r="I242" s="162">
        <f>F242*100/D242</f>
        <v>91.86348571428572</v>
      </c>
      <c r="J242" s="8"/>
    </row>
    <row r="243" spans="1:10" ht="15.75">
      <c r="A243" s="737" t="s">
        <v>191</v>
      </c>
      <c r="B243" s="698"/>
      <c r="C243" s="698"/>
      <c r="D243" s="157">
        <v>257891</v>
      </c>
      <c r="E243" s="156">
        <v>251248.59</v>
      </c>
      <c r="F243" s="156">
        <v>216993.55</v>
      </c>
      <c r="G243" s="153">
        <f>E243-F243</f>
        <v>34255.04000000001</v>
      </c>
      <c r="H243" s="153">
        <f>D243-F243</f>
        <v>40897.45000000001</v>
      </c>
      <c r="I243" s="162">
        <f>F243*100/D243</f>
        <v>84.14157531670357</v>
      </c>
      <c r="J243" s="8"/>
    </row>
    <row r="244" spans="1:10" ht="15.75">
      <c r="A244" s="741" t="s">
        <v>52</v>
      </c>
      <c r="B244" s="614"/>
      <c r="C244" s="615"/>
      <c r="D244" s="157">
        <v>39647.24</v>
      </c>
      <c r="E244" s="156"/>
      <c r="F244" s="156"/>
      <c r="G244" s="153"/>
      <c r="H244" s="153"/>
      <c r="I244" s="162"/>
      <c r="J244" s="8"/>
    </row>
    <row r="245" spans="1:10" ht="15.75">
      <c r="A245" s="738" t="s">
        <v>207</v>
      </c>
      <c r="B245" s="739"/>
      <c r="C245" s="739"/>
      <c r="D245" s="154">
        <f>SUM(D241:D244)</f>
        <v>396538.24</v>
      </c>
      <c r="E245" s="154">
        <v>356891</v>
      </c>
      <c r="F245" s="154">
        <f>SUM(F241:F243)</f>
        <v>313143.77</v>
      </c>
      <c r="G245" s="154">
        <f>E245-F245</f>
        <v>43747.22999999998</v>
      </c>
      <c r="H245" s="154">
        <f>D245-F245</f>
        <v>83394.46999999997</v>
      </c>
      <c r="I245" s="163">
        <f>F245*100/D245</f>
        <v>78.96937505951507</v>
      </c>
      <c r="J245" s="8"/>
    </row>
    <row r="246" spans="1:10" ht="15.75">
      <c r="A246" s="738" t="s">
        <v>46</v>
      </c>
      <c r="B246" s="698"/>
      <c r="C246" s="698"/>
      <c r="D246" s="698"/>
      <c r="E246" s="698"/>
      <c r="F246" s="698"/>
      <c r="G246" s="698"/>
      <c r="H246" s="698"/>
      <c r="I246" s="740"/>
      <c r="J246" s="8"/>
    </row>
    <row r="247" spans="1:10" ht="15.75">
      <c r="A247" s="737" t="s">
        <v>187</v>
      </c>
      <c r="B247" s="698"/>
      <c r="C247" s="698"/>
      <c r="D247" s="156">
        <v>6251</v>
      </c>
      <c r="E247" s="156">
        <v>6251</v>
      </c>
      <c r="F247" s="156">
        <v>6250.29</v>
      </c>
      <c r="G247" s="153">
        <f>E247-F247</f>
        <v>0.7100000000000364</v>
      </c>
      <c r="H247" s="153">
        <f>D247-F247</f>
        <v>0.7100000000000364</v>
      </c>
      <c r="I247" s="162">
        <f>F247*100/D247</f>
        <v>99.98864181730923</v>
      </c>
      <c r="J247" s="8"/>
    </row>
    <row r="248" spans="1:12" ht="15.75">
      <c r="A248" s="737" t="s">
        <v>188</v>
      </c>
      <c r="B248" s="698"/>
      <c r="C248" s="698"/>
      <c r="D248" s="156">
        <v>16954.47</v>
      </c>
      <c r="E248" s="156">
        <v>16954.47</v>
      </c>
      <c r="F248" s="156">
        <v>16953.71</v>
      </c>
      <c r="G248" s="153">
        <f>E248-F248</f>
        <v>0.7600000000020373</v>
      </c>
      <c r="H248" s="153">
        <f>D248-F248</f>
        <v>0.7600000000020373</v>
      </c>
      <c r="I248" s="162">
        <f>F248*100/D248</f>
        <v>99.99551740632411</v>
      </c>
      <c r="J248" s="8"/>
      <c r="L248" s="22"/>
    </row>
    <row r="249" spans="1:10" ht="15.75">
      <c r="A249" s="737" t="s">
        <v>191</v>
      </c>
      <c r="B249" s="698"/>
      <c r="C249" s="698"/>
      <c r="D249" s="156">
        <v>138952.66</v>
      </c>
      <c r="E249" s="156">
        <v>138952.66</v>
      </c>
      <c r="F249" s="156">
        <v>105518.88</v>
      </c>
      <c r="G249" s="153">
        <f>E249-F249</f>
        <v>33433.78</v>
      </c>
      <c r="H249" s="153">
        <f>D249-F249</f>
        <v>33433.78</v>
      </c>
      <c r="I249" s="162">
        <f>F249*100/D249</f>
        <v>75.93872618199609</v>
      </c>
      <c r="J249" s="8"/>
    </row>
    <row r="250" spans="1:10" ht="15.75">
      <c r="A250" s="738" t="s">
        <v>174</v>
      </c>
      <c r="B250" s="739"/>
      <c r="C250" s="739"/>
      <c r="D250" s="154">
        <f>SUM(D247:D249)</f>
        <v>162158.13</v>
      </c>
      <c r="E250" s="154">
        <f>SUM(E247:E249)</f>
        <v>162158.13</v>
      </c>
      <c r="F250" s="154">
        <f>SUM(F247:F249)</f>
        <v>128722.88</v>
      </c>
      <c r="G250" s="154">
        <f>E250-F250</f>
        <v>33435.25</v>
      </c>
      <c r="H250" s="154">
        <f>D250-F250</f>
        <v>33435.25</v>
      </c>
      <c r="I250" s="163">
        <f>F250*100/D250</f>
        <v>79.38108314396571</v>
      </c>
      <c r="J250" s="8"/>
    </row>
    <row r="251" spans="1:11" ht="15.75">
      <c r="A251" s="738" t="s">
        <v>213</v>
      </c>
      <c r="B251" s="698"/>
      <c r="C251" s="698"/>
      <c r="D251" s="698"/>
      <c r="E251" s="698"/>
      <c r="F251" s="698"/>
      <c r="G251" s="698"/>
      <c r="H251" s="698"/>
      <c r="I251" s="740"/>
      <c r="J251" s="8"/>
      <c r="K251" s="22"/>
    </row>
    <row r="252" spans="1:10" ht="15.75">
      <c r="A252" s="737" t="s">
        <v>188</v>
      </c>
      <c r="B252" s="698"/>
      <c r="C252" s="698"/>
      <c r="D252" s="156">
        <v>20100</v>
      </c>
      <c r="E252" s="156">
        <v>20100</v>
      </c>
      <c r="F252" s="156">
        <v>20100</v>
      </c>
      <c r="G252" s="153">
        <f>E252-F252</f>
        <v>0</v>
      </c>
      <c r="H252" s="153">
        <f>D252-F252</f>
        <v>0</v>
      </c>
      <c r="I252" s="162">
        <v>100</v>
      </c>
      <c r="J252" s="8"/>
    </row>
    <row r="253" spans="1:10" ht="15.75">
      <c r="A253" s="737" t="s">
        <v>191</v>
      </c>
      <c r="B253" s="698"/>
      <c r="C253" s="698"/>
      <c r="D253" s="156">
        <v>35000</v>
      </c>
      <c r="E253" s="156">
        <v>35000</v>
      </c>
      <c r="F253" s="156">
        <v>35000</v>
      </c>
      <c r="G253" s="153">
        <f>E253-F253</f>
        <v>0</v>
      </c>
      <c r="H253" s="153">
        <f>D253-F253</f>
        <v>0</v>
      </c>
      <c r="I253" s="162">
        <f>F253*100/D253</f>
        <v>100</v>
      </c>
      <c r="J253" s="8"/>
    </row>
    <row r="254" spans="1:10" ht="15.75">
      <c r="A254" s="738" t="s">
        <v>174</v>
      </c>
      <c r="B254" s="739"/>
      <c r="C254" s="739"/>
      <c r="D254" s="153">
        <f>SUM(D252:D253)</f>
        <v>55100</v>
      </c>
      <c r="E254" s="153">
        <f>SUM(E252:E253)</f>
        <v>55100</v>
      </c>
      <c r="F254" s="153">
        <f>SUM(F252:F253)</f>
        <v>55100</v>
      </c>
      <c r="G254" s="153">
        <f>E254-F254</f>
        <v>0</v>
      </c>
      <c r="H254" s="153">
        <f>SUM(H251:H253)</f>
        <v>0</v>
      </c>
      <c r="I254" s="162">
        <f>F254*100/D254</f>
        <v>100</v>
      </c>
      <c r="J254" s="8"/>
    </row>
    <row r="255" spans="1:11" ht="16.5" thickBot="1">
      <c r="A255" s="766" t="s">
        <v>152</v>
      </c>
      <c r="B255" s="730"/>
      <c r="C255" s="730"/>
      <c r="D255" s="145">
        <f>SUM(D239+D245+D250+D254)</f>
        <v>4721492.37</v>
      </c>
      <c r="E255" s="145">
        <f>SUM(E239+E245+E250+E254)</f>
        <v>4681845.13</v>
      </c>
      <c r="F255" s="145">
        <f>SUM(F239+F245+F250+F254)</f>
        <v>4564213.069999999</v>
      </c>
      <c r="G255" s="145">
        <f>SUM(G239+G245+G250+G254)</f>
        <v>117632.06000000006</v>
      </c>
      <c r="H255" s="145">
        <f>SUM(H239+H245+H250+H254)</f>
        <v>157279.29999999987</v>
      </c>
      <c r="I255" s="164">
        <f>F255*100/D255</f>
        <v>96.66886467932594</v>
      </c>
      <c r="J255" s="8"/>
      <c r="K255" s="22"/>
    </row>
    <row r="256" spans="1:11" ht="15.75">
      <c r="A256" s="151"/>
      <c r="B256" s="151"/>
      <c r="C256" s="151"/>
      <c r="D256" s="158"/>
      <c r="E256" s="158"/>
      <c r="F256" s="158"/>
      <c r="G256" s="158"/>
      <c r="H256" s="158"/>
      <c r="I256" s="158"/>
      <c r="J256" s="8"/>
      <c r="K256" s="22"/>
    </row>
    <row r="257" spans="1:11" ht="15.75">
      <c r="A257" s="13"/>
      <c r="B257" s="13" t="s">
        <v>18</v>
      </c>
      <c r="C257" s="13"/>
      <c r="D257" s="13"/>
      <c r="E257" s="13"/>
      <c r="F257" s="13"/>
      <c r="G257" s="339"/>
      <c r="H257" s="13"/>
      <c r="I257" s="13"/>
      <c r="J257" s="8"/>
      <c r="K257" s="22"/>
    </row>
    <row r="258" spans="1:10" ht="15.75">
      <c r="A258" s="169" t="s">
        <v>19</v>
      </c>
      <c r="B258" s="169" t="s">
        <v>520</v>
      </c>
      <c r="C258" s="169"/>
      <c r="D258" s="169"/>
      <c r="E258" s="169"/>
      <c r="F258" s="169"/>
      <c r="G258" s="345"/>
      <c r="H258" s="169"/>
      <c r="I258" s="169"/>
      <c r="J258" s="8"/>
    </row>
    <row r="259" spans="1:10" ht="15.75">
      <c r="A259" s="169" t="s">
        <v>22</v>
      </c>
      <c r="B259" s="169"/>
      <c r="C259" s="169"/>
      <c r="D259" s="169"/>
      <c r="E259" s="169"/>
      <c r="F259" s="169"/>
      <c r="G259" s="345"/>
      <c r="H259" s="169"/>
      <c r="I259" s="169"/>
      <c r="J259" s="8"/>
    </row>
    <row r="260" spans="1:10" ht="15.75">
      <c r="A260" s="170"/>
      <c r="B260" s="170"/>
      <c r="C260" s="170"/>
      <c r="D260" s="170"/>
      <c r="E260" s="170"/>
      <c r="F260" s="170"/>
      <c r="G260" s="171"/>
      <c r="H260" s="171"/>
      <c r="I260" s="172"/>
      <c r="J260" s="8"/>
    </row>
    <row r="261" spans="1:10" ht="15.75">
      <c r="A261" s="170"/>
      <c r="B261" s="170" t="s">
        <v>559</v>
      </c>
      <c r="C261" s="170"/>
      <c r="D261" s="170"/>
      <c r="E261" s="170"/>
      <c r="F261" s="170"/>
      <c r="G261" s="170"/>
      <c r="H261" s="170"/>
      <c r="I261" s="170"/>
      <c r="J261" s="8"/>
    </row>
    <row r="262" spans="1:10" ht="15.75">
      <c r="A262" s="173" t="s">
        <v>521</v>
      </c>
      <c r="B262" s="170"/>
      <c r="C262" s="170"/>
      <c r="D262" s="174"/>
      <c r="E262" s="174"/>
      <c r="F262" s="174"/>
      <c r="G262" s="174"/>
      <c r="H262" s="174"/>
      <c r="I262" s="174"/>
      <c r="J262" s="8"/>
    </row>
    <row r="263" spans="1:13" ht="15.75">
      <c r="A263" s="173"/>
      <c r="B263" s="170"/>
      <c r="C263" s="170"/>
      <c r="D263" s="174"/>
      <c r="E263" s="174"/>
      <c r="F263" s="174"/>
      <c r="G263" s="174"/>
      <c r="H263" s="174"/>
      <c r="I263" s="174"/>
      <c r="J263" s="8"/>
      <c r="K263" s="22"/>
      <c r="M263" s="22"/>
    </row>
    <row r="264" spans="1:13" ht="15.75">
      <c r="A264" s="173"/>
      <c r="B264" s="170"/>
      <c r="C264" s="170"/>
      <c r="D264" s="174"/>
      <c r="E264" s="174"/>
      <c r="F264" s="174"/>
      <c r="G264" s="174"/>
      <c r="H264" s="174"/>
      <c r="I264" s="174"/>
      <c r="J264" s="8"/>
      <c r="M264" s="22"/>
    </row>
    <row r="265" spans="1:13" ht="15.75">
      <c r="A265" s="173"/>
      <c r="B265" s="170"/>
      <c r="C265" s="170"/>
      <c r="D265" s="174"/>
      <c r="E265" s="174"/>
      <c r="F265" s="174"/>
      <c r="G265" s="174"/>
      <c r="H265" s="174"/>
      <c r="I265" s="174"/>
      <c r="J265" s="8"/>
      <c r="M265" s="22"/>
    </row>
    <row r="266" spans="1:13" ht="15.75">
      <c r="A266" s="173"/>
      <c r="B266" s="170"/>
      <c r="C266" s="170"/>
      <c r="D266" s="174"/>
      <c r="E266" s="174"/>
      <c r="F266" s="174"/>
      <c r="G266" s="174"/>
      <c r="H266" s="174"/>
      <c r="I266" s="174"/>
      <c r="J266" s="8"/>
      <c r="M266" s="22"/>
    </row>
    <row r="267" spans="1:10" ht="15.75">
      <c r="A267" s="170"/>
      <c r="B267" s="170"/>
      <c r="C267" s="170"/>
      <c r="D267" s="174"/>
      <c r="E267" s="174"/>
      <c r="F267" s="174"/>
      <c r="G267" s="174"/>
      <c r="H267" s="174"/>
      <c r="I267" s="174"/>
      <c r="J267" s="8"/>
    </row>
    <row r="268" spans="1:10" ht="15.75">
      <c r="A268" s="170"/>
      <c r="B268" s="170"/>
      <c r="C268" s="170"/>
      <c r="D268" s="170"/>
      <c r="E268" s="170"/>
      <c r="F268" s="170"/>
      <c r="G268" s="170"/>
      <c r="H268" s="170"/>
      <c r="I268" s="170"/>
      <c r="J268" s="8"/>
    </row>
    <row r="269" spans="1:10" ht="15.75">
      <c r="A269" s="173"/>
      <c r="B269" s="170"/>
      <c r="C269" s="170"/>
      <c r="D269" s="175"/>
      <c r="E269" s="174"/>
      <c r="F269" s="174"/>
      <c r="G269" s="174"/>
      <c r="H269" s="174"/>
      <c r="I269" s="174"/>
      <c r="J269" s="8"/>
    </row>
    <row r="270" spans="1:10" ht="15.75">
      <c r="A270" s="173"/>
      <c r="B270" s="170"/>
      <c r="C270" s="170"/>
      <c r="D270" s="175"/>
      <c r="E270" s="174"/>
      <c r="F270" s="174"/>
      <c r="G270" s="174"/>
      <c r="H270" s="174"/>
      <c r="I270" s="174"/>
      <c r="J270" s="8"/>
    </row>
    <row r="271" spans="1:10" ht="15.75">
      <c r="A271" s="173"/>
      <c r="B271" s="170"/>
      <c r="C271" s="170"/>
      <c r="D271" s="176"/>
      <c r="E271" s="174"/>
      <c r="F271" s="174"/>
      <c r="G271" s="174"/>
      <c r="H271" s="174"/>
      <c r="I271" s="174"/>
      <c r="J271" s="8"/>
    </row>
    <row r="272" spans="1:17" ht="15.75">
      <c r="A272" s="173"/>
      <c r="B272" s="170"/>
      <c r="C272" s="170"/>
      <c r="D272" s="176"/>
      <c r="E272" s="174"/>
      <c r="F272" s="174"/>
      <c r="G272" s="174"/>
      <c r="H272" s="174"/>
      <c r="I272" s="174"/>
      <c r="J272" s="8"/>
      <c r="K272" s="66"/>
      <c r="L272" s="66"/>
      <c r="M272" s="66"/>
      <c r="N272" s="66"/>
      <c r="O272" s="66"/>
      <c r="P272" s="66"/>
      <c r="Q272" s="66"/>
    </row>
    <row r="273" spans="1:17" ht="15.75">
      <c r="A273" s="177" t="s">
        <v>23</v>
      </c>
      <c r="B273" s="151"/>
      <c r="C273" s="151"/>
      <c r="D273" s="176"/>
      <c r="E273" s="174"/>
      <c r="F273" s="174"/>
      <c r="G273" s="174"/>
      <c r="H273" s="174"/>
      <c r="I273" s="174"/>
      <c r="J273" s="8"/>
      <c r="K273" s="44"/>
      <c r="L273" s="44"/>
      <c r="M273" s="44"/>
      <c r="N273" s="44"/>
      <c r="O273" s="66"/>
      <c r="P273" s="66"/>
      <c r="Q273" s="66"/>
    </row>
    <row r="274" spans="1:17" ht="12.75">
      <c r="A274" s="16"/>
      <c r="B274" s="16"/>
      <c r="C274" s="16"/>
      <c r="D274" s="149"/>
      <c r="E274" s="149"/>
      <c r="F274" s="149"/>
      <c r="G274" s="149"/>
      <c r="H274" s="149"/>
      <c r="I274" s="149"/>
      <c r="J274" s="8"/>
      <c r="K274" s="832"/>
      <c r="L274" s="832"/>
      <c r="M274" s="832"/>
      <c r="N274" s="832"/>
      <c r="O274" s="67"/>
      <c r="P274" s="68"/>
      <c r="Q274" s="11"/>
    </row>
    <row r="275" spans="1:17" ht="15.75">
      <c r="A275" s="151" t="s">
        <v>24</v>
      </c>
      <c r="B275" s="148"/>
      <c r="C275" s="148"/>
      <c r="D275" s="148"/>
      <c r="E275" s="148"/>
      <c r="F275" s="148"/>
      <c r="G275" s="148"/>
      <c r="H275" s="148"/>
      <c r="I275" s="148"/>
      <c r="J275" s="8"/>
      <c r="K275" s="832"/>
      <c r="L275" s="832"/>
      <c r="M275" s="832"/>
      <c r="N275" s="832"/>
      <c r="O275" s="67"/>
      <c r="P275" s="68"/>
      <c r="Q275" s="68"/>
    </row>
    <row r="276" spans="1:17" ht="12.75">
      <c r="A276" s="152"/>
      <c r="B276" s="148"/>
      <c r="C276" s="148"/>
      <c r="D276" s="149"/>
      <c r="E276" s="149"/>
      <c r="F276" s="149"/>
      <c r="G276" s="149"/>
      <c r="H276" s="149"/>
      <c r="I276" s="150"/>
      <c r="J276" s="8"/>
      <c r="K276" s="832"/>
      <c r="L276" s="832"/>
      <c r="M276" s="832"/>
      <c r="N276" s="832"/>
      <c r="O276" s="67"/>
      <c r="P276" s="68"/>
      <c r="Q276" s="68"/>
    </row>
    <row r="277" spans="1:17" ht="15.75">
      <c r="A277" s="177" t="s">
        <v>25</v>
      </c>
      <c r="B277" s="151"/>
      <c r="C277" s="151"/>
      <c r="D277" s="149"/>
      <c r="E277" s="149"/>
      <c r="F277" s="149"/>
      <c r="G277" s="149"/>
      <c r="H277" s="149"/>
      <c r="I277" s="150"/>
      <c r="J277" s="8"/>
      <c r="K277" s="832"/>
      <c r="L277" s="832"/>
      <c r="M277" s="832"/>
      <c r="N277" s="832"/>
      <c r="O277" s="67"/>
      <c r="P277" s="68"/>
      <c r="Q277" s="68"/>
    </row>
    <row r="278" spans="1:14" ht="13.5" thickBot="1">
      <c r="A278" s="152"/>
      <c r="B278" s="148"/>
      <c r="C278" s="148"/>
      <c r="D278" s="149"/>
      <c r="E278" s="149"/>
      <c r="F278" s="149"/>
      <c r="G278" s="149"/>
      <c r="H278" s="149"/>
      <c r="I278" s="150"/>
      <c r="J278" s="8"/>
      <c r="K278" s="44"/>
      <c r="L278" s="44"/>
      <c r="M278" s="44"/>
      <c r="N278" s="44"/>
    </row>
    <row r="279" spans="1:14" ht="15.75">
      <c r="A279" s="185" t="s">
        <v>215</v>
      </c>
      <c r="B279" s="186"/>
      <c r="C279" s="186"/>
      <c r="D279" s="186"/>
      <c r="E279" s="167"/>
      <c r="F279" s="187"/>
      <c r="G279" s="346"/>
      <c r="H279" s="182">
        <v>2140307.06</v>
      </c>
      <c r="I279" s="150"/>
      <c r="J279" s="8"/>
      <c r="K279" s="44"/>
      <c r="L279" s="44"/>
      <c r="M279" s="44"/>
      <c r="N279" s="44"/>
    </row>
    <row r="280" spans="1:11" ht="15.75">
      <c r="A280" s="183" t="s">
        <v>139</v>
      </c>
      <c r="B280" s="181"/>
      <c r="C280" s="181"/>
      <c r="D280" s="181"/>
      <c r="E280" s="181"/>
      <c r="F280" s="165"/>
      <c r="G280" s="347"/>
      <c r="H280" s="128">
        <v>71486.53</v>
      </c>
      <c r="I280" s="150"/>
      <c r="J280" s="8"/>
      <c r="K280" s="25"/>
    </row>
    <row r="281" spans="1:11" ht="15.75">
      <c r="A281" s="183" t="s">
        <v>140</v>
      </c>
      <c r="B281" s="181"/>
      <c r="C281" s="181"/>
      <c r="D281" s="181"/>
      <c r="E281" s="181"/>
      <c r="F281" s="165"/>
      <c r="G281" s="347"/>
      <c r="H281" s="128">
        <v>116654.13</v>
      </c>
      <c r="I281" s="150"/>
      <c r="J281" s="8"/>
      <c r="K281" s="25"/>
    </row>
    <row r="282" spans="1:11" ht="15.75">
      <c r="A282" s="183" t="s">
        <v>141</v>
      </c>
      <c r="B282" s="181"/>
      <c r="C282" s="181"/>
      <c r="D282" s="181"/>
      <c r="E282" s="181"/>
      <c r="F282" s="165"/>
      <c r="G282" s="347"/>
      <c r="H282" s="128">
        <v>116694.53</v>
      </c>
      <c r="I282" s="148"/>
      <c r="J282" s="8"/>
      <c r="K282" s="25"/>
    </row>
    <row r="283" spans="1:11" ht="15.75">
      <c r="A283" s="183" t="s">
        <v>154</v>
      </c>
      <c r="B283" s="181"/>
      <c r="C283" s="181"/>
      <c r="D283" s="181"/>
      <c r="E283" s="181"/>
      <c r="F283" s="165"/>
      <c r="G283" s="347"/>
      <c r="H283" s="128">
        <v>5362.68</v>
      </c>
      <c r="I283" s="150"/>
      <c r="J283" s="8"/>
      <c r="K283" s="25"/>
    </row>
    <row r="284" spans="1:11" ht="15.75">
      <c r="A284" s="845" t="s">
        <v>142</v>
      </c>
      <c r="B284" s="846"/>
      <c r="C284" s="846"/>
      <c r="D284" s="846"/>
      <c r="E284" s="846"/>
      <c r="F284" s="614"/>
      <c r="G284" s="615"/>
      <c r="H284" s="128">
        <v>0</v>
      </c>
      <c r="I284" s="150"/>
      <c r="J284" s="8"/>
      <c r="K284" s="25"/>
    </row>
    <row r="285" spans="1:11" ht="16.5" thickBot="1">
      <c r="A285" s="847" t="s">
        <v>199</v>
      </c>
      <c r="B285" s="848"/>
      <c r="C285" s="848"/>
      <c r="D285" s="848"/>
      <c r="E285" s="848"/>
      <c r="F285" s="849"/>
      <c r="G285" s="850"/>
      <c r="H285" s="131">
        <f>SUM(H279:H284)</f>
        <v>2450504.9299999997</v>
      </c>
      <c r="I285" s="150"/>
      <c r="J285" s="8"/>
      <c r="K285" s="25"/>
    </row>
    <row r="286" spans="9:11" ht="12.75">
      <c r="I286" s="150"/>
      <c r="J286" s="8"/>
      <c r="K286" s="388"/>
    </row>
    <row r="287" spans="1:11" ht="15.75">
      <c r="A287" s="173"/>
      <c r="B287" s="170" t="s">
        <v>723</v>
      </c>
      <c r="C287" s="170"/>
      <c r="D287" s="174"/>
      <c r="E287" s="174"/>
      <c r="F287" s="174"/>
      <c r="G287" s="174"/>
      <c r="H287" s="174"/>
      <c r="I287" s="174"/>
      <c r="J287" s="8"/>
      <c r="K287" s="25"/>
    </row>
    <row r="288" spans="1:11" ht="15.75">
      <c r="A288" s="823" t="s">
        <v>724</v>
      </c>
      <c r="B288" s="632"/>
      <c r="C288" s="632"/>
      <c r="D288" s="632"/>
      <c r="E288" s="632"/>
      <c r="F288" s="632"/>
      <c r="G288" s="632"/>
      <c r="H288" s="632"/>
      <c r="I288" s="632"/>
      <c r="J288" s="8"/>
      <c r="K288" s="25"/>
    </row>
    <row r="289" spans="1:11" ht="15.75">
      <c r="A289" s="170"/>
      <c r="B289" s="170"/>
      <c r="C289" s="170"/>
      <c r="D289" s="174"/>
      <c r="E289" s="174"/>
      <c r="F289" s="174"/>
      <c r="G289" s="174"/>
      <c r="H289" s="174"/>
      <c r="I289" s="174"/>
      <c r="J289" s="8"/>
      <c r="K289" s="25"/>
    </row>
    <row r="290" spans="1:10" ht="15.75">
      <c r="A290" s="151"/>
      <c r="B290" s="151"/>
      <c r="C290" s="151"/>
      <c r="D290" s="184"/>
      <c r="E290" s="184"/>
      <c r="F290" s="184"/>
      <c r="G290" s="184"/>
      <c r="H290" s="184"/>
      <c r="I290" s="184"/>
      <c r="J290" s="8"/>
    </row>
    <row r="291" spans="1:10" ht="15.75">
      <c r="A291" s="151" t="s">
        <v>27</v>
      </c>
      <c r="B291" s="151"/>
      <c r="C291" s="151"/>
      <c r="D291" s="184"/>
      <c r="E291" s="184"/>
      <c r="F291" s="184"/>
      <c r="G291" s="184"/>
      <c r="H291" s="184"/>
      <c r="I291" s="184"/>
      <c r="J291" s="8"/>
    </row>
    <row r="292" spans="1:10" ht="13.5" thickBot="1">
      <c r="A292" s="10"/>
      <c r="B292" s="10"/>
      <c r="C292" s="10"/>
      <c r="D292" s="10"/>
      <c r="E292" s="10"/>
      <c r="F292" s="10"/>
      <c r="G292" s="348"/>
      <c r="H292" s="8"/>
      <c r="I292" s="8"/>
      <c r="J292" s="8"/>
    </row>
    <row r="293" spans="1:10" ht="12.75">
      <c r="A293" s="793"/>
      <c r="B293" s="825"/>
      <c r="C293" s="825"/>
      <c r="D293" s="825"/>
      <c r="E293" s="826"/>
      <c r="F293" s="853">
        <v>2008</v>
      </c>
      <c r="G293" s="690">
        <v>2009</v>
      </c>
      <c r="H293" s="853">
        <v>2010</v>
      </c>
      <c r="I293" s="786" t="s">
        <v>26</v>
      </c>
      <c r="J293" s="8"/>
    </row>
    <row r="294" spans="1:10" ht="13.5" thickBot="1">
      <c r="A294" s="827"/>
      <c r="B294" s="736"/>
      <c r="C294" s="736"/>
      <c r="D294" s="736"/>
      <c r="E294" s="828"/>
      <c r="F294" s="855"/>
      <c r="G294" s="856"/>
      <c r="H294" s="854"/>
      <c r="I294" s="787"/>
      <c r="J294" s="8"/>
    </row>
    <row r="295" spans="1:10" ht="15.75">
      <c r="A295" s="851" t="s">
        <v>215</v>
      </c>
      <c r="B295" s="852"/>
      <c r="C295" s="852"/>
      <c r="D295" s="852"/>
      <c r="E295" s="852"/>
      <c r="F295" s="153">
        <v>1553811.92</v>
      </c>
      <c r="G295" s="153">
        <v>1843313.82</v>
      </c>
      <c r="H295" s="182">
        <v>2140307.06</v>
      </c>
      <c r="I295" s="126">
        <f>H295*100/G295</f>
        <v>116.1119195645156</v>
      </c>
      <c r="J295" s="8"/>
    </row>
    <row r="296" spans="1:10" ht="15.75">
      <c r="A296" s="851" t="s">
        <v>139</v>
      </c>
      <c r="B296" s="852"/>
      <c r="C296" s="852"/>
      <c r="D296" s="852"/>
      <c r="E296" s="852"/>
      <c r="F296" s="153">
        <v>64695.96</v>
      </c>
      <c r="G296" s="153">
        <v>62770.58</v>
      </c>
      <c r="H296" s="128">
        <v>71486.53</v>
      </c>
      <c r="I296" s="126">
        <f aca="true" t="shared" si="5" ref="I296:I303">H296*100/G296</f>
        <v>113.8854061886954</v>
      </c>
      <c r="J296" s="8"/>
    </row>
    <row r="297" spans="1:10" ht="15.75">
      <c r="A297" s="851" t="s">
        <v>140</v>
      </c>
      <c r="B297" s="852"/>
      <c r="C297" s="852"/>
      <c r="D297" s="852"/>
      <c r="E297" s="852"/>
      <c r="F297" s="153">
        <v>88155.65</v>
      </c>
      <c r="G297" s="153">
        <v>103793.71</v>
      </c>
      <c r="H297" s="128">
        <v>116654.13</v>
      </c>
      <c r="I297" s="126">
        <f t="shared" si="5"/>
        <v>112.39036546626957</v>
      </c>
      <c r="J297" s="8"/>
    </row>
    <row r="298" spans="1:10" ht="15.75">
      <c r="A298" s="851" t="s">
        <v>729</v>
      </c>
      <c r="B298" s="852"/>
      <c r="C298" s="852"/>
      <c r="D298" s="852"/>
      <c r="E298" s="852"/>
      <c r="F298" s="153">
        <v>88156.39</v>
      </c>
      <c r="G298" s="153">
        <v>103793.82</v>
      </c>
      <c r="H298" s="128">
        <v>116694.53</v>
      </c>
      <c r="I298" s="126">
        <f t="shared" si="5"/>
        <v>112.4291696750346</v>
      </c>
      <c r="J298" s="8"/>
    </row>
    <row r="299" spans="1:10" ht="15.75">
      <c r="A299" s="851" t="s">
        <v>154</v>
      </c>
      <c r="B299" s="852"/>
      <c r="C299" s="852"/>
      <c r="D299" s="852"/>
      <c r="E299" s="852"/>
      <c r="F299" s="153">
        <v>3482.01</v>
      </c>
      <c r="G299" s="153">
        <v>4851.71</v>
      </c>
      <c r="H299" s="126">
        <v>5362.68</v>
      </c>
      <c r="I299" s="126">
        <f t="shared" si="5"/>
        <v>110.53175066110711</v>
      </c>
      <c r="J299" s="8"/>
    </row>
    <row r="300" spans="1:10" ht="15.75">
      <c r="A300" s="851" t="s">
        <v>142</v>
      </c>
      <c r="B300" s="852"/>
      <c r="C300" s="852"/>
      <c r="D300" s="852"/>
      <c r="E300" s="852"/>
      <c r="F300" s="178"/>
      <c r="G300" s="153">
        <v>4173.56</v>
      </c>
      <c r="H300" s="126">
        <v>0</v>
      </c>
      <c r="I300" s="126">
        <f t="shared" si="5"/>
        <v>0</v>
      </c>
      <c r="J300" s="8"/>
    </row>
    <row r="301" spans="1:10" ht="15.75">
      <c r="A301" s="851" t="s">
        <v>155</v>
      </c>
      <c r="B301" s="852"/>
      <c r="C301" s="852"/>
      <c r="D301" s="852"/>
      <c r="E301" s="852"/>
      <c r="F301" s="153">
        <v>36459.44</v>
      </c>
      <c r="G301" s="153">
        <v>56872.88</v>
      </c>
      <c r="H301" s="188">
        <v>0</v>
      </c>
      <c r="I301" s="126">
        <f t="shared" si="5"/>
        <v>0</v>
      </c>
      <c r="J301" s="8"/>
    </row>
    <row r="302" spans="1:10" ht="15.75">
      <c r="A302" s="851" t="s">
        <v>216</v>
      </c>
      <c r="B302" s="859"/>
      <c r="C302" s="859"/>
      <c r="D302" s="859"/>
      <c r="E302" s="859"/>
      <c r="F302" s="153">
        <v>16541.83</v>
      </c>
      <c r="G302" s="153"/>
      <c r="H302" s="188"/>
      <c r="I302" s="126"/>
      <c r="J302" s="8"/>
    </row>
    <row r="303" spans="1:11" ht="16.5" thickBot="1">
      <c r="A303" s="857" t="s">
        <v>199</v>
      </c>
      <c r="B303" s="858"/>
      <c r="C303" s="858"/>
      <c r="D303" s="858"/>
      <c r="E303" s="858"/>
      <c r="F303" s="189">
        <f>SUM(F295:F302)</f>
        <v>1851303.1999999997</v>
      </c>
      <c r="G303" s="147">
        <f>SUM(G295:G301)</f>
        <v>2179570.08</v>
      </c>
      <c r="H303" s="179">
        <f>SUM(H295:H302)</f>
        <v>2450504.9299999997</v>
      </c>
      <c r="I303" s="128">
        <f t="shared" si="5"/>
        <v>112.43065559057406</v>
      </c>
      <c r="J303" s="8"/>
      <c r="K303" s="22"/>
    </row>
    <row r="304" spans="1:10" ht="12.75">
      <c r="A304" s="8"/>
      <c r="B304" s="8"/>
      <c r="C304" s="8"/>
      <c r="D304" s="8"/>
      <c r="E304" s="8"/>
      <c r="F304" s="8"/>
      <c r="G304" s="26"/>
      <c r="H304" s="8"/>
      <c r="I304" s="8"/>
      <c r="J304" s="8"/>
    </row>
    <row r="305" spans="1:10" ht="15.75">
      <c r="A305" s="13"/>
      <c r="B305" s="13" t="s">
        <v>725</v>
      </c>
      <c r="C305" s="13"/>
      <c r="D305" s="13"/>
      <c r="E305" s="13"/>
      <c r="F305" s="13"/>
      <c r="G305" s="339"/>
      <c r="H305" s="13"/>
      <c r="I305" s="13"/>
      <c r="J305" s="8"/>
    </row>
    <row r="306" spans="1:10" ht="15.75">
      <c r="A306" s="13" t="s">
        <v>726</v>
      </c>
      <c r="B306" s="13"/>
      <c r="C306" s="13"/>
      <c r="D306" s="13"/>
      <c r="E306" s="13"/>
      <c r="F306" s="13"/>
      <c r="G306" s="339"/>
      <c r="H306" s="13"/>
      <c r="I306" s="13"/>
      <c r="J306" s="8"/>
    </row>
    <row r="307" spans="1:10" ht="15.75">
      <c r="A307" s="13" t="s">
        <v>727</v>
      </c>
      <c r="B307" s="13"/>
      <c r="C307" s="168">
        <v>270934.85</v>
      </c>
      <c r="D307" s="13" t="s">
        <v>274</v>
      </c>
      <c r="E307" s="13"/>
      <c r="F307" s="13"/>
      <c r="G307" s="339"/>
      <c r="H307" s="13"/>
      <c r="I307" s="13"/>
      <c r="J307" s="8"/>
    </row>
    <row r="308" spans="1:10" ht="15.75">
      <c r="A308" s="15"/>
      <c r="B308" s="295" t="s">
        <v>728</v>
      </c>
      <c r="C308" s="295"/>
      <c r="D308" s="13"/>
      <c r="E308" s="13"/>
      <c r="F308" s="13"/>
      <c r="G308" s="339"/>
      <c r="H308" s="13"/>
      <c r="I308" s="13"/>
      <c r="J308" s="8"/>
    </row>
    <row r="309" spans="1:10" ht="15.75">
      <c r="A309" s="13" t="s">
        <v>732</v>
      </c>
      <c r="B309" s="14"/>
      <c r="C309" s="13"/>
      <c r="D309" s="13"/>
      <c r="E309" s="13"/>
      <c r="F309" s="13"/>
      <c r="G309" s="339"/>
      <c r="H309" s="13"/>
      <c r="I309" s="13"/>
      <c r="J309" s="8"/>
    </row>
    <row r="310" spans="1:10" ht="15.75">
      <c r="A310" s="13"/>
      <c r="B310" s="13" t="s">
        <v>730</v>
      </c>
      <c r="C310" s="13"/>
      <c r="D310" s="13"/>
      <c r="E310" s="13"/>
      <c r="F310" s="13"/>
      <c r="G310" s="339"/>
      <c r="H310" s="13"/>
      <c r="I310" s="13"/>
      <c r="J310" s="8"/>
    </row>
    <row r="311" spans="1:10" ht="15.75">
      <c r="A311" s="13" t="s">
        <v>731</v>
      </c>
      <c r="B311" s="13"/>
      <c r="C311" s="13"/>
      <c r="D311" s="13"/>
      <c r="E311" s="13"/>
      <c r="F311" s="13"/>
      <c r="G311" s="339"/>
      <c r="H311" s="13"/>
      <c r="I311" s="13"/>
      <c r="J311" s="8"/>
    </row>
    <row r="312" spans="1:10" ht="15.75">
      <c r="A312" s="13"/>
      <c r="B312" s="13"/>
      <c r="C312" s="13"/>
      <c r="D312" s="13"/>
      <c r="E312" s="13"/>
      <c r="F312" s="13"/>
      <c r="G312" s="339"/>
      <c r="H312" s="13"/>
      <c r="I312" s="13"/>
      <c r="J312" s="8"/>
    </row>
    <row r="313" spans="1:10" ht="13.5" customHeight="1">
      <c r="A313" s="13"/>
      <c r="B313" s="13"/>
      <c r="C313" s="13"/>
      <c r="D313" s="13"/>
      <c r="E313" s="13"/>
      <c r="F313" s="13"/>
      <c r="G313" s="339"/>
      <c r="H313" s="13"/>
      <c r="I313" s="13"/>
      <c r="J313" s="8"/>
    </row>
    <row r="314" spans="1:10" ht="12.75">
      <c r="A314" s="8"/>
      <c r="B314" s="8"/>
      <c r="C314" s="8"/>
      <c r="D314" s="8"/>
      <c r="E314" s="8"/>
      <c r="F314" s="8"/>
      <c r="G314" s="26"/>
      <c r="H314" s="8"/>
      <c r="I314" s="8"/>
      <c r="J314" s="8"/>
    </row>
    <row r="315" spans="1:10" ht="12.75">
      <c r="A315" s="8"/>
      <c r="B315" s="8"/>
      <c r="C315" s="8"/>
      <c r="D315" s="8"/>
      <c r="E315" s="8"/>
      <c r="F315" s="8"/>
      <c r="G315" s="26"/>
      <c r="H315" s="8"/>
      <c r="I315" s="8"/>
      <c r="J315" s="8"/>
    </row>
    <row r="316" spans="1:10" ht="12.75">
      <c r="A316" s="8"/>
      <c r="B316" s="8"/>
      <c r="C316" s="8"/>
      <c r="D316" s="8"/>
      <c r="E316" s="8"/>
      <c r="F316" s="8"/>
      <c r="G316" s="26"/>
      <c r="H316" s="8"/>
      <c r="I316" s="8"/>
      <c r="J316" s="8"/>
    </row>
    <row r="317" spans="1:10" ht="15.75">
      <c r="A317" s="14" t="s">
        <v>745</v>
      </c>
      <c r="B317" s="14"/>
      <c r="C317" s="14"/>
      <c r="D317" s="8"/>
      <c r="E317" s="8"/>
      <c r="F317" s="8"/>
      <c r="G317" s="26"/>
      <c r="H317" s="8"/>
      <c r="I317" s="8"/>
      <c r="J317" s="8"/>
    </row>
    <row r="318" spans="1:10" ht="15.75">
      <c r="A318" s="14" t="s">
        <v>746</v>
      </c>
      <c r="B318" s="14"/>
      <c r="C318" s="14"/>
      <c r="D318" s="14"/>
      <c r="E318" s="10"/>
      <c r="F318" s="8"/>
      <c r="G318" s="26"/>
      <c r="H318" s="8"/>
      <c r="I318" s="8"/>
      <c r="J318" s="8"/>
    </row>
    <row r="319" spans="1:10" ht="13.5" thickBot="1">
      <c r="A319" s="10"/>
      <c r="B319" s="10"/>
      <c r="C319" s="10"/>
      <c r="D319" s="10"/>
      <c r="E319" s="10"/>
      <c r="F319" s="8"/>
      <c r="G319" s="26"/>
      <c r="H319" s="8"/>
      <c r="I319" s="8"/>
      <c r="J319" s="8"/>
    </row>
    <row r="320" spans="1:10" ht="12.75">
      <c r="A320" s="882" t="s">
        <v>49</v>
      </c>
      <c r="B320" s="883"/>
      <c r="C320" s="883"/>
      <c r="D320" s="884"/>
      <c r="E320" s="888">
        <v>2008</v>
      </c>
      <c r="F320" s="888">
        <v>2009</v>
      </c>
      <c r="G320" s="889">
        <v>2010</v>
      </c>
      <c r="H320" s="140" t="s">
        <v>398</v>
      </c>
      <c r="I320" s="195" t="s">
        <v>218</v>
      </c>
      <c r="J320" s="8"/>
    </row>
    <row r="321" spans="1:10" ht="12.75">
      <c r="A321" s="885"/>
      <c r="B321" s="886"/>
      <c r="C321" s="886"/>
      <c r="D321" s="887"/>
      <c r="E321" s="873"/>
      <c r="F321" s="873"/>
      <c r="G321" s="873"/>
      <c r="H321" s="139" t="s">
        <v>178</v>
      </c>
      <c r="I321" s="196"/>
      <c r="J321" s="8"/>
    </row>
    <row r="322" spans="1:10" ht="15.75">
      <c r="A322" s="190" t="s">
        <v>106</v>
      </c>
      <c r="B322" s="193"/>
      <c r="C322" s="193"/>
      <c r="D322" s="194"/>
      <c r="E322" s="126">
        <v>6559.9</v>
      </c>
      <c r="F322" s="126">
        <v>14995.65</v>
      </c>
      <c r="G322" s="153">
        <v>11811</v>
      </c>
      <c r="H322" s="126">
        <f>G322*100/F322</f>
        <v>78.76284122395495</v>
      </c>
      <c r="I322" s="128">
        <f aca="true" t="shared" si="6" ref="I322:I365">H322-100</f>
        <v>-21.23715877604505</v>
      </c>
      <c r="J322" s="8"/>
    </row>
    <row r="323" spans="1:10" ht="15.75">
      <c r="A323" s="141" t="s">
        <v>107</v>
      </c>
      <c r="B323" s="142"/>
      <c r="C323" s="142"/>
      <c r="D323" s="142"/>
      <c r="E323" s="126">
        <v>4016.35</v>
      </c>
      <c r="F323" s="126">
        <v>6485.08</v>
      </c>
      <c r="G323" s="153">
        <v>5770.4</v>
      </c>
      <c r="H323" s="126">
        <f aca="true" t="shared" si="7" ref="H323:H365">G323*100/F323</f>
        <v>88.97962708247239</v>
      </c>
      <c r="I323" s="128">
        <f t="shared" si="6"/>
        <v>-11.02037291752761</v>
      </c>
      <c r="J323" s="8"/>
    </row>
    <row r="324" spans="1:10" ht="15.75">
      <c r="A324" s="197" t="s">
        <v>179</v>
      </c>
      <c r="B324" s="165"/>
      <c r="C324" s="165"/>
      <c r="D324" s="166"/>
      <c r="E324" s="126">
        <v>1935.45</v>
      </c>
      <c r="F324" s="126"/>
      <c r="G324" s="153"/>
      <c r="H324" s="126"/>
      <c r="I324" s="128"/>
      <c r="J324" s="8"/>
    </row>
    <row r="325" spans="1:10" ht="15.75">
      <c r="A325" s="197" t="s">
        <v>108</v>
      </c>
      <c r="B325" s="165"/>
      <c r="C325" s="165"/>
      <c r="D325" s="166"/>
      <c r="E325" s="126">
        <v>11903.42</v>
      </c>
      <c r="F325" s="126">
        <v>12143.08</v>
      </c>
      <c r="G325" s="153">
        <v>13673.54</v>
      </c>
      <c r="H325" s="126">
        <f t="shared" si="7"/>
        <v>112.60355692295529</v>
      </c>
      <c r="I325" s="128">
        <f t="shared" si="6"/>
        <v>12.603556922955292</v>
      </c>
      <c r="J325" s="8"/>
    </row>
    <row r="326" spans="1:10" ht="15.75">
      <c r="A326" s="197" t="s">
        <v>156</v>
      </c>
      <c r="B326" s="165"/>
      <c r="C326" s="165"/>
      <c r="D326" s="166"/>
      <c r="E326" s="126">
        <v>207.35</v>
      </c>
      <c r="F326" s="126">
        <v>299.75</v>
      </c>
      <c r="G326" s="153">
        <v>525.33</v>
      </c>
      <c r="H326" s="126">
        <f t="shared" si="7"/>
        <v>175.256046705588</v>
      </c>
      <c r="I326" s="128">
        <f t="shared" si="6"/>
        <v>75.256046705588</v>
      </c>
      <c r="J326" s="8"/>
    </row>
    <row r="327" spans="1:10" ht="15.75">
      <c r="A327" s="141" t="s">
        <v>109</v>
      </c>
      <c r="B327" s="142"/>
      <c r="C327" s="142"/>
      <c r="D327" s="142"/>
      <c r="E327" s="126"/>
      <c r="F327" s="126">
        <v>3680</v>
      </c>
      <c r="G327" s="153">
        <v>1618.34</v>
      </c>
      <c r="H327" s="126">
        <f t="shared" si="7"/>
        <v>43.97663043478261</v>
      </c>
      <c r="I327" s="128">
        <f t="shared" si="6"/>
        <v>-56.02336956521739</v>
      </c>
      <c r="J327" s="8"/>
    </row>
    <row r="328" spans="1:10" ht="15.75">
      <c r="A328" s="197" t="s">
        <v>157</v>
      </c>
      <c r="B328" s="165"/>
      <c r="C328" s="165"/>
      <c r="D328" s="166"/>
      <c r="E328" s="126">
        <v>850</v>
      </c>
      <c r="F328" s="126">
        <v>36</v>
      </c>
      <c r="G328" s="153">
        <v>74</v>
      </c>
      <c r="H328" s="126">
        <f t="shared" si="7"/>
        <v>205.55555555555554</v>
      </c>
      <c r="I328" s="128">
        <f t="shared" si="6"/>
        <v>105.55555555555554</v>
      </c>
      <c r="J328" s="8"/>
    </row>
    <row r="329" spans="1:10" ht="15.75">
      <c r="A329" s="197" t="s">
        <v>47</v>
      </c>
      <c r="B329" s="165"/>
      <c r="C329" s="165"/>
      <c r="D329" s="166"/>
      <c r="E329" s="126"/>
      <c r="F329" s="126"/>
      <c r="G329" s="153">
        <v>2000</v>
      </c>
      <c r="H329" s="126"/>
      <c r="I329" s="128"/>
      <c r="J329" s="8"/>
    </row>
    <row r="330" spans="1:10" ht="15.75">
      <c r="A330" s="197" t="s">
        <v>110</v>
      </c>
      <c r="B330" s="165"/>
      <c r="C330" s="165"/>
      <c r="D330" s="166"/>
      <c r="E330" s="126">
        <v>18923.2</v>
      </c>
      <c r="F330" s="126">
        <v>15404.57</v>
      </c>
      <c r="G330" s="153">
        <v>13381.04</v>
      </c>
      <c r="H330" s="126">
        <f t="shared" si="7"/>
        <v>86.8640929282674</v>
      </c>
      <c r="I330" s="128">
        <f t="shared" si="6"/>
        <v>-13.135907071732603</v>
      </c>
      <c r="J330" s="8"/>
    </row>
    <row r="331" spans="1:10" ht="15.75">
      <c r="A331" s="197" t="s">
        <v>144</v>
      </c>
      <c r="B331" s="165"/>
      <c r="C331" s="165"/>
      <c r="D331" s="166"/>
      <c r="E331" s="126">
        <v>240</v>
      </c>
      <c r="F331" s="126">
        <v>764.6</v>
      </c>
      <c r="G331" s="153">
        <v>212</v>
      </c>
      <c r="H331" s="126">
        <f t="shared" si="7"/>
        <v>27.726916034527857</v>
      </c>
      <c r="I331" s="128">
        <f t="shared" si="6"/>
        <v>-72.27308396547214</v>
      </c>
      <c r="J331" s="8"/>
    </row>
    <row r="332" spans="1:10" ht="15.75">
      <c r="A332" s="197" t="s">
        <v>111</v>
      </c>
      <c r="B332" s="165"/>
      <c r="C332" s="165"/>
      <c r="D332" s="166"/>
      <c r="E332" s="126"/>
      <c r="F332" s="126">
        <v>844.37</v>
      </c>
      <c r="G332" s="153">
        <v>1133.27</v>
      </c>
      <c r="H332" s="126">
        <f t="shared" si="7"/>
        <v>134.21485841514976</v>
      </c>
      <c r="I332" s="128">
        <f t="shared" si="6"/>
        <v>34.21485841514976</v>
      </c>
      <c r="J332" s="8"/>
    </row>
    <row r="333" spans="1:10" ht="15.75">
      <c r="A333" s="197" t="s">
        <v>158</v>
      </c>
      <c r="B333" s="165"/>
      <c r="C333" s="165"/>
      <c r="D333" s="166"/>
      <c r="E333" s="126"/>
      <c r="F333" s="126">
        <v>4263.75</v>
      </c>
      <c r="G333" s="153">
        <v>2124.5</v>
      </c>
      <c r="H333" s="126">
        <f t="shared" si="7"/>
        <v>49.82703019642334</v>
      </c>
      <c r="I333" s="128">
        <f t="shared" si="6"/>
        <v>-50.17296980357666</v>
      </c>
      <c r="J333" s="8"/>
    </row>
    <row r="334" spans="1:10" ht="15.75">
      <c r="A334" s="141" t="s">
        <v>168</v>
      </c>
      <c r="B334" s="142"/>
      <c r="C334" s="142"/>
      <c r="D334" s="142"/>
      <c r="E334" s="126"/>
      <c r="F334" s="126">
        <v>98</v>
      </c>
      <c r="G334" s="153"/>
      <c r="H334" s="126">
        <f t="shared" si="7"/>
        <v>0</v>
      </c>
      <c r="I334" s="128"/>
      <c r="J334" s="8"/>
    </row>
    <row r="335" spans="1:10" ht="15.75">
      <c r="A335" s="141" t="s">
        <v>112</v>
      </c>
      <c r="B335" s="142"/>
      <c r="C335" s="142"/>
      <c r="D335" s="142"/>
      <c r="E335" s="126">
        <v>3697</v>
      </c>
      <c r="F335" s="126">
        <v>7354.66</v>
      </c>
      <c r="G335" s="153">
        <v>5809</v>
      </c>
      <c r="H335" s="126">
        <f t="shared" si="7"/>
        <v>78.98393671495351</v>
      </c>
      <c r="I335" s="128">
        <f t="shared" si="6"/>
        <v>-21.016063285046485</v>
      </c>
      <c r="J335" s="8"/>
    </row>
    <row r="336" spans="1:10" ht="15.75">
      <c r="A336" s="197" t="s">
        <v>169</v>
      </c>
      <c r="B336" s="165"/>
      <c r="C336" s="165"/>
      <c r="D336" s="166"/>
      <c r="E336" s="126">
        <v>1280</v>
      </c>
      <c r="F336" s="126">
        <v>970</v>
      </c>
      <c r="G336" s="153">
        <v>985</v>
      </c>
      <c r="H336" s="126">
        <f t="shared" si="7"/>
        <v>101.54639175257732</v>
      </c>
      <c r="I336" s="128">
        <f t="shared" si="6"/>
        <v>1.5463917525773212</v>
      </c>
      <c r="J336" s="8"/>
    </row>
    <row r="337" spans="1:10" ht="15.75">
      <c r="A337" s="197" t="s">
        <v>171</v>
      </c>
      <c r="B337" s="165"/>
      <c r="C337" s="165"/>
      <c r="D337" s="166"/>
      <c r="E337" s="126">
        <v>90</v>
      </c>
      <c r="F337" s="126">
        <v>97.5</v>
      </c>
      <c r="G337" s="153"/>
      <c r="H337" s="126">
        <f t="shared" si="7"/>
        <v>0</v>
      </c>
      <c r="I337" s="128"/>
      <c r="J337" s="8"/>
    </row>
    <row r="338" spans="1:10" ht="15.75">
      <c r="A338" s="197" t="s">
        <v>113</v>
      </c>
      <c r="B338" s="165"/>
      <c r="C338" s="165"/>
      <c r="D338" s="166"/>
      <c r="E338" s="126">
        <v>27452.65</v>
      </c>
      <c r="F338" s="126">
        <v>16365.49</v>
      </c>
      <c r="G338" s="153">
        <v>4322.57</v>
      </c>
      <c r="H338" s="126">
        <f t="shared" si="7"/>
        <v>26.4127135820559</v>
      </c>
      <c r="I338" s="128">
        <f t="shared" si="6"/>
        <v>-73.5872864179441</v>
      </c>
      <c r="J338" s="8"/>
    </row>
    <row r="339" spans="1:10" ht="15.75">
      <c r="A339" s="141" t="s">
        <v>180</v>
      </c>
      <c r="B339" s="142"/>
      <c r="C339" s="142"/>
      <c r="D339" s="142"/>
      <c r="E339" s="126">
        <v>9450</v>
      </c>
      <c r="F339" s="126"/>
      <c r="G339" s="153"/>
      <c r="H339" s="126"/>
      <c r="I339" s="128"/>
      <c r="J339" s="8"/>
    </row>
    <row r="340" spans="1:10" ht="15.75">
      <c r="A340" s="141" t="s">
        <v>181</v>
      </c>
      <c r="B340" s="142"/>
      <c r="C340" s="142"/>
      <c r="D340" s="142"/>
      <c r="E340" s="126">
        <v>6648</v>
      </c>
      <c r="F340" s="126"/>
      <c r="G340" s="153"/>
      <c r="H340" s="126"/>
      <c r="I340" s="128"/>
      <c r="J340" s="8"/>
    </row>
    <row r="341" spans="1:10" ht="15.75">
      <c r="A341" s="197" t="s">
        <v>114</v>
      </c>
      <c r="B341" s="165"/>
      <c r="C341" s="165"/>
      <c r="D341" s="166"/>
      <c r="E341" s="126">
        <v>27048.04</v>
      </c>
      <c r="F341" s="126">
        <v>26655.66</v>
      </c>
      <c r="G341" s="153">
        <v>23614.89</v>
      </c>
      <c r="H341" s="126">
        <f t="shared" si="7"/>
        <v>88.5924040147571</v>
      </c>
      <c r="I341" s="128">
        <f t="shared" si="6"/>
        <v>-11.407595985242907</v>
      </c>
      <c r="J341" s="8"/>
    </row>
    <row r="342" spans="1:10" ht="15.75">
      <c r="A342" s="197" t="s">
        <v>115</v>
      </c>
      <c r="B342" s="165"/>
      <c r="C342" s="165"/>
      <c r="D342" s="166"/>
      <c r="E342" s="126">
        <v>3336.55</v>
      </c>
      <c r="F342" s="126">
        <v>10964.54</v>
      </c>
      <c r="G342" s="153">
        <v>10995.14</v>
      </c>
      <c r="H342" s="126">
        <f t="shared" si="7"/>
        <v>100.27908147537424</v>
      </c>
      <c r="I342" s="128">
        <f t="shared" si="6"/>
        <v>0.279081475374241</v>
      </c>
      <c r="J342" s="8"/>
    </row>
    <row r="343" spans="1:10" ht="15.75">
      <c r="A343" s="190" t="s">
        <v>151</v>
      </c>
      <c r="B343" s="191"/>
      <c r="C343" s="191"/>
      <c r="D343" s="192"/>
      <c r="E343" s="126">
        <v>11689.35</v>
      </c>
      <c r="F343" s="126">
        <v>10133.48</v>
      </c>
      <c r="G343" s="153">
        <v>8734.87</v>
      </c>
      <c r="H343" s="126">
        <f t="shared" si="7"/>
        <v>86.19812739552455</v>
      </c>
      <c r="I343" s="128">
        <f t="shared" si="6"/>
        <v>-13.801872604475449</v>
      </c>
      <c r="J343" s="8"/>
    </row>
    <row r="344" spans="1:10" ht="15.75">
      <c r="A344" s="190" t="s">
        <v>116</v>
      </c>
      <c r="B344" s="191"/>
      <c r="C344" s="191"/>
      <c r="D344" s="192"/>
      <c r="E344" s="126">
        <v>3710.71</v>
      </c>
      <c r="F344" s="126">
        <v>5911.17</v>
      </c>
      <c r="G344" s="153">
        <v>3472.85</v>
      </c>
      <c r="H344" s="126">
        <f t="shared" si="7"/>
        <v>58.750636506816754</v>
      </c>
      <c r="I344" s="128">
        <f t="shared" si="6"/>
        <v>-41.249363493183246</v>
      </c>
      <c r="J344" s="8"/>
    </row>
    <row r="345" spans="1:11" ht="15.75">
      <c r="A345" s="143" t="s">
        <v>182</v>
      </c>
      <c r="B345" s="144"/>
      <c r="C345" s="144"/>
      <c r="D345" s="144"/>
      <c r="E345" s="126">
        <v>99</v>
      </c>
      <c r="F345" s="126"/>
      <c r="G345" s="153">
        <v>300</v>
      </c>
      <c r="H345" s="126"/>
      <c r="I345" s="128"/>
      <c r="J345" s="8"/>
      <c r="K345" s="22"/>
    </row>
    <row r="346" spans="1:10" ht="15.75">
      <c r="A346" s="190" t="s">
        <v>48</v>
      </c>
      <c r="B346" s="191"/>
      <c r="C346" s="191"/>
      <c r="D346" s="192"/>
      <c r="E346" s="126"/>
      <c r="F346" s="126"/>
      <c r="G346" s="153">
        <v>1556</v>
      </c>
      <c r="H346" s="126"/>
      <c r="I346" s="128"/>
      <c r="J346" s="8"/>
    </row>
    <row r="347" spans="1:10" ht="15.75">
      <c r="A347" s="190" t="s">
        <v>131</v>
      </c>
      <c r="B347" s="191"/>
      <c r="C347" s="191"/>
      <c r="D347" s="192"/>
      <c r="E347" s="126">
        <v>81589.52</v>
      </c>
      <c r="F347" s="126">
        <v>63378</v>
      </c>
      <c r="G347" s="153">
        <v>84772.81</v>
      </c>
      <c r="H347" s="126">
        <f t="shared" si="7"/>
        <v>133.75747104673545</v>
      </c>
      <c r="I347" s="128">
        <f t="shared" si="6"/>
        <v>33.757471046735446</v>
      </c>
      <c r="J347" s="8"/>
    </row>
    <row r="348" spans="1:10" ht="15.75">
      <c r="A348" s="190" t="s">
        <v>146</v>
      </c>
      <c r="B348" s="191"/>
      <c r="C348" s="191"/>
      <c r="D348" s="192"/>
      <c r="E348" s="126">
        <v>1520</v>
      </c>
      <c r="F348" s="126">
        <v>4790</v>
      </c>
      <c r="G348" s="153">
        <v>30</v>
      </c>
      <c r="H348" s="126">
        <f t="shared" si="7"/>
        <v>0.6263048016701461</v>
      </c>
      <c r="I348" s="128">
        <f t="shared" si="6"/>
        <v>-99.37369519832986</v>
      </c>
      <c r="J348" s="8"/>
    </row>
    <row r="349" spans="1:10" ht="15.75">
      <c r="A349" s="190" t="s">
        <v>147</v>
      </c>
      <c r="B349" s="191"/>
      <c r="C349" s="191"/>
      <c r="D349" s="192"/>
      <c r="E349" s="126">
        <v>7225</v>
      </c>
      <c r="F349" s="126">
        <v>4000</v>
      </c>
      <c r="G349" s="153">
        <v>3720</v>
      </c>
      <c r="H349" s="126">
        <f t="shared" si="7"/>
        <v>93</v>
      </c>
      <c r="I349" s="128">
        <f t="shared" si="6"/>
        <v>-7</v>
      </c>
      <c r="J349" s="8"/>
    </row>
    <row r="350" spans="1:10" ht="15.75">
      <c r="A350" s="190" t="s">
        <v>148</v>
      </c>
      <c r="B350" s="191"/>
      <c r="C350" s="191"/>
      <c r="D350" s="192"/>
      <c r="E350" s="126">
        <v>36816.23</v>
      </c>
      <c r="F350" s="126">
        <v>28554.34</v>
      </c>
      <c r="G350" s="153">
        <v>22052.5</v>
      </c>
      <c r="H350" s="126">
        <f t="shared" si="7"/>
        <v>77.22994122784837</v>
      </c>
      <c r="I350" s="128">
        <f t="shared" si="6"/>
        <v>-22.77005877215163</v>
      </c>
      <c r="J350" s="8"/>
    </row>
    <row r="351" spans="1:10" ht="15.75">
      <c r="A351" s="190" t="s">
        <v>170</v>
      </c>
      <c r="B351" s="191"/>
      <c r="C351" s="191"/>
      <c r="D351" s="192"/>
      <c r="E351" s="126">
        <v>6259.89</v>
      </c>
      <c r="F351" s="126">
        <v>1247.6</v>
      </c>
      <c r="G351" s="153">
        <v>1918.99</v>
      </c>
      <c r="H351" s="126">
        <f t="shared" si="7"/>
        <v>153.81452388586086</v>
      </c>
      <c r="I351" s="128">
        <f t="shared" si="6"/>
        <v>53.814523885860865</v>
      </c>
      <c r="J351" s="8"/>
    </row>
    <row r="352" spans="1:10" ht="15.75">
      <c r="A352" s="190" t="s">
        <v>117</v>
      </c>
      <c r="B352" s="191"/>
      <c r="C352" s="191"/>
      <c r="D352" s="192"/>
      <c r="E352" s="126">
        <v>43869.48</v>
      </c>
      <c r="F352" s="126">
        <v>25382.02</v>
      </c>
      <c r="G352" s="153">
        <v>45363.45</v>
      </c>
      <c r="H352" s="126">
        <f t="shared" si="7"/>
        <v>178.7227730495839</v>
      </c>
      <c r="I352" s="128">
        <f t="shared" si="6"/>
        <v>78.7227730495839</v>
      </c>
      <c r="J352" s="8"/>
    </row>
    <row r="353" spans="1:10" ht="15.75">
      <c r="A353" s="190" t="s">
        <v>183</v>
      </c>
      <c r="B353" s="191"/>
      <c r="C353" s="191"/>
      <c r="D353" s="192"/>
      <c r="E353" s="126">
        <v>87.5</v>
      </c>
      <c r="F353" s="126"/>
      <c r="G353" s="153"/>
      <c r="H353" s="126"/>
      <c r="I353" s="128"/>
      <c r="J353" s="8"/>
    </row>
    <row r="354" spans="1:10" ht="15.75">
      <c r="A354" s="143" t="s">
        <v>118</v>
      </c>
      <c r="B354" s="144"/>
      <c r="C354" s="144"/>
      <c r="D354" s="144"/>
      <c r="E354" s="126">
        <v>7716.17</v>
      </c>
      <c r="F354" s="126">
        <v>6404.3</v>
      </c>
      <c r="G354" s="153">
        <v>7847.98</v>
      </c>
      <c r="H354" s="126">
        <f t="shared" si="7"/>
        <v>122.54235435566729</v>
      </c>
      <c r="I354" s="128">
        <f t="shared" si="6"/>
        <v>22.542354355667285</v>
      </c>
      <c r="J354" s="8"/>
    </row>
    <row r="355" spans="1:10" ht="15.75">
      <c r="A355" s="190" t="s">
        <v>172</v>
      </c>
      <c r="B355" s="191"/>
      <c r="C355" s="191"/>
      <c r="D355" s="192"/>
      <c r="E355" s="126"/>
      <c r="F355" s="126">
        <v>100</v>
      </c>
      <c r="G355" s="153"/>
      <c r="H355" s="126">
        <f t="shared" si="7"/>
        <v>0</v>
      </c>
      <c r="I355" s="128"/>
      <c r="J355" s="8"/>
    </row>
    <row r="356" spans="1:10" ht="15.75">
      <c r="A356" s="143" t="s">
        <v>119</v>
      </c>
      <c r="B356" s="144"/>
      <c r="C356" s="144"/>
      <c r="D356" s="144"/>
      <c r="E356" s="126">
        <v>17900.97</v>
      </c>
      <c r="F356" s="126">
        <v>21905.09</v>
      </c>
      <c r="G356" s="153">
        <v>30374.33</v>
      </c>
      <c r="H356" s="126">
        <f t="shared" si="7"/>
        <v>138.66334262949843</v>
      </c>
      <c r="I356" s="128">
        <f t="shared" si="6"/>
        <v>38.66334262949843</v>
      </c>
      <c r="J356" s="8"/>
    </row>
    <row r="357" spans="1:10" ht="15.75">
      <c r="A357" s="190" t="s">
        <v>145</v>
      </c>
      <c r="B357" s="191"/>
      <c r="C357" s="191"/>
      <c r="D357" s="192"/>
      <c r="E357" s="126">
        <v>11075.4</v>
      </c>
      <c r="F357" s="126">
        <v>12396.18</v>
      </c>
      <c r="G357" s="153">
        <v>9995.42</v>
      </c>
      <c r="H357" s="126">
        <f t="shared" si="7"/>
        <v>80.63306599291072</v>
      </c>
      <c r="I357" s="128">
        <f t="shared" si="6"/>
        <v>-19.366934007089284</v>
      </c>
      <c r="J357" s="8"/>
    </row>
    <row r="358" spans="1:11" ht="15.75">
      <c r="A358" s="190" t="s">
        <v>120</v>
      </c>
      <c r="B358" s="191"/>
      <c r="C358" s="191"/>
      <c r="D358" s="192"/>
      <c r="E358" s="126">
        <v>3838.3</v>
      </c>
      <c r="F358" s="126">
        <v>600</v>
      </c>
      <c r="G358" s="153">
        <v>780</v>
      </c>
      <c r="H358" s="126">
        <f t="shared" si="7"/>
        <v>130</v>
      </c>
      <c r="I358" s="128">
        <f t="shared" si="6"/>
        <v>30</v>
      </c>
      <c r="J358" s="8"/>
      <c r="K358" s="22"/>
    </row>
    <row r="359" spans="1:10" ht="15.75">
      <c r="A359" s="190" t="s">
        <v>132</v>
      </c>
      <c r="B359" s="191"/>
      <c r="C359" s="191"/>
      <c r="D359" s="192"/>
      <c r="E359" s="126">
        <v>2029.21</v>
      </c>
      <c r="F359" s="126">
        <v>1314.5</v>
      </c>
      <c r="G359" s="153">
        <v>2578.67</v>
      </c>
      <c r="H359" s="126">
        <f t="shared" si="7"/>
        <v>196.1711677443895</v>
      </c>
      <c r="I359" s="128">
        <f t="shared" si="6"/>
        <v>96.17116774438949</v>
      </c>
      <c r="J359" s="8"/>
    </row>
    <row r="360" spans="1:11" ht="15.75">
      <c r="A360" s="143" t="s">
        <v>121</v>
      </c>
      <c r="B360" s="144"/>
      <c r="C360" s="144"/>
      <c r="D360" s="144"/>
      <c r="E360" s="126">
        <v>3824.22</v>
      </c>
      <c r="F360" s="126">
        <v>3615.97</v>
      </c>
      <c r="G360" s="153">
        <v>4145.67</v>
      </c>
      <c r="H360" s="126">
        <f t="shared" si="7"/>
        <v>114.64890471989536</v>
      </c>
      <c r="I360" s="128">
        <f t="shared" si="6"/>
        <v>14.648904719895356</v>
      </c>
      <c r="J360" s="8"/>
      <c r="K360" s="22"/>
    </row>
    <row r="361" spans="1:10" ht="15.75">
      <c r="A361" s="190" t="s">
        <v>122</v>
      </c>
      <c r="B361" s="191"/>
      <c r="C361" s="191"/>
      <c r="D361" s="192"/>
      <c r="E361" s="126">
        <v>5067.2</v>
      </c>
      <c r="F361" s="126">
        <v>9141.4</v>
      </c>
      <c r="G361" s="153">
        <v>9523.6</v>
      </c>
      <c r="H361" s="126">
        <f t="shared" si="7"/>
        <v>104.18097884350318</v>
      </c>
      <c r="I361" s="128">
        <f t="shared" si="6"/>
        <v>4.180978843503183</v>
      </c>
      <c r="J361" s="8"/>
    </row>
    <row r="362" spans="1:10" ht="15.75">
      <c r="A362" s="190" t="s">
        <v>133</v>
      </c>
      <c r="B362" s="191"/>
      <c r="C362" s="191"/>
      <c r="D362" s="192"/>
      <c r="E362" s="126">
        <v>2672.7</v>
      </c>
      <c r="F362" s="126">
        <v>1223.3</v>
      </c>
      <c r="G362" s="153">
        <v>1275.8</v>
      </c>
      <c r="H362" s="126">
        <f t="shared" si="7"/>
        <v>104.29167007275403</v>
      </c>
      <c r="I362" s="128">
        <f t="shared" si="6"/>
        <v>4.29167007275403</v>
      </c>
      <c r="J362" s="8"/>
    </row>
    <row r="363" spans="1:10" ht="15.75">
      <c r="A363" s="190" t="s">
        <v>123</v>
      </c>
      <c r="B363" s="191"/>
      <c r="C363" s="191"/>
      <c r="D363" s="192"/>
      <c r="E363" s="126">
        <v>275.8</v>
      </c>
      <c r="F363" s="126">
        <v>3999</v>
      </c>
      <c r="G363" s="153">
        <v>11887.79</v>
      </c>
      <c r="H363" s="126">
        <f t="shared" si="7"/>
        <v>297.2690672668167</v>
      </c>
      <c r="I363" s="128">
        <f>H363-100</f>
        <v>197.2690672668167</v>
      </c>
      <c r="J363" s="8"/>
    </row>
    <row r="364" spans="1:10" ht="15.75">
      <c r="A364" s="711" t="s">
        <v>124</v>
      </c>
      <c r="B364" s="712"/>
      <c r="C364" s="712"/>
      <c r="D364" s="713"/>
      <c r="E364" s="126">
        <v>15395.42</v>
      </c>
      <c r="F364" s="126">
        <v>17707.02</v>
      </c>
      <c r="G364" s="153">
        <v>19244.38</v>
      </c>
      <c r="H364" s="126">
        <f t="shared" si="7"/>
        <v>108.68220626621532</v>
      </c>
      <c r="I364" s="128">
        <f t="shared" si="6"/>
        <v>8.682206266215317</v>
      </c>
      <c r="J364" s="8"/>
    </row>
    <row r="365" spans="1:10" ht="16.5" thickBot="1">
      <c r="A365" s="766" t="s">
        <v>177</v>
      </c>
      <c r="B365" s="730"/>
      <c r="C365" s="730"/>
      <c r="D365" s="730"/>
      <c r="E365" s="145">
        <f>SUM(E322:E364)</f>
        <v>386299.98</v>
      </c>
      <c r="F365" s="145">
        <f>SUM(F322:F364)</f>
        <v>343226.07000000007</v>
      </c>
      <c r="G365" s="145">
        <f>SUM(G322:G364)</f>
        <v>367625.1299999999</v>
      </c>
      <c r="H365" s="147">
        <f t="shared" si="7"/>
        <v>107.1087432257112</v>
      </c>
      <c r="I365" s="146">
        <f t="shared" si="6"/>
        <v>7.108743225711194</v>
      </c>
      <c r="J365" s="8"/>
    </row>
    <row r="366" ht="12.75">
      <c r="J366" s="8"/>
    </row>
    <row r="367" spans="1:10" ht="15.75">
      <c r="A367" s="13"/>
      <c r="B367" s="13" t="s">
        <v>503</v>
      </c>
      <c r="C367" s="13"/>
      <c r="D367" s="13"/>
      <c r="E367" s="13"/>
      <c r="F367" s="13"/>
      <c r="G367" s="339"/>
      <c r="H367" s="13"/>
      <c r="I367" s="13"/>
      <c r="J367" s="8"/>
    </row>
    <row r="368" spans="1:10" ht="15.75">
      <c r="A368" s="170" t="s">
        <v>504</v>
      </c>
      <c r="B368" s="151"/>
      <c r="C368" s="151"/>
      <c r="D368" s="151"/>
      <c r="E368" s="266"/>
      <c r="F368" s="158"/>
      <c r="G368" s="158"/>
      <c r="H368" s="180"/>
      <c r="I368" s="180"/>
      <c r="J368" s="8"/>
    </row>
    <row r="369" spans="1:10" ht="15.75">
      <c r="A369" s="13" t="s">
        <v>515</v>
      </c>
      <c r="B369" s="13"/>
      <c r="C369" s="13"/>
      <c r="D369" s="13"/>
      <c r="E369" s="13"/>
      <c r="F369" s="13"/>
      <c r="G369" s="339"/>
      <c r="H369" s="13"/>
      <c r="I369" s="13"/>
      <c r="J369" s="8"/>
    </row>
    <row r="370" spans="1:10" ht="15.75">
      <c r="A370" s="13" t="s">
        <v>522</v>
      </c>
      <c r="B370" s="13"/>
      <c r="C370" s="13"/>
      <c r="D370" s="13"/>
      <c r="E370" s="13"/>
      <c r="F370" s="13"/>
      <c r="G370" s="339"/>
      <c r="H370" s="13"/>
      <c r="I370" s="13"/>
      <c r="J370" s="8"/>
    </row>
    <row r="371" spans="1:10" ht="15.75">
      <c r="A371" s="13" t="s">
        <v>167</v>
      </c>
      <c r="B371" s="13"/>
      <c r="C371" s="13"/>
      <c r="D371" s="13"/>
      <c r="E371" s="13"/>
      <c r="F371" s="13"/>
      <c r="G371" s="339"/>
      <c r="H371" s="13"/>
      <c r="I371" s="13"/>
      <c r="J371" s="8"/>
    </row>
    <row r="372" spans="1:10" ht="15.75">
      <c r="A372" s="13" t="s">
        <v>505</v>
      </c>
      <c r="B372" s="13"/>
      <c r="C372" s="13"/>
      <c r="D372" s="13"/>
      <c r="E372" s="13"/>
      <c r="F372" s="13"/>
      <c r="G372" s="339"/>
      <c r="H372" s="13"/>
      <c r="I372" s="13"/>
      <c r="J372" s="8"/>
    </row>
    <row r="373" spans="1:10" ht="15.75">
      <c r="A373" s="13" t="s">
        <v>512</v>
      </c>
      <c r="B373" s="13"/>
      <c r="C373" s="13"/>
      <c r="D373" s="13"/>
      <c r="E373" s="13"/>
      <c r="F373" s="13"/>
      <c r="G373" s="339"/>
      <c r="H373" s="13"/>
      <c r="I373" s="13"/>
      <c r="J373" s="8"/>
    </row>
    <row r="374" spans="1:11" ht="15.75">
      <c r="A374" s="13" t="s">
        <v>225</v>
      </c>
      <c r="B374" s="13"/>
      <c r="C374" s="13"/>
      <c r="D374" s="13"/>
      <c r="E374" s="13"/>
      <c r="F374" s="13"/>
      <c r="G374" s="339"/>
      <c r="H374" s="13"/>
      <c r="I374" s="13"/>
      <c r="J374" s="8"/>
      <c r="K374" s="22"/>
    </row>
    <row r="375" spans="1:11" ht="15.75">
      <c r="A375" s="13" t="s">
        <v>513</v>
      </c>
      <c r="B375" s="13"/>
      <c r="C375" s="13" t="s">
        <v>514</v>
      </c>
      <c r="D375" s="13" t="s">
        <v>532</v>
      </c>
      <c r="E375" s="13"/>
      <c r="F375" s="13"/>
      <c r="G375" s="339"/>
      <c r="H375" s="13"/>
      <c r="I375" s="13"/>
      <c r="J375" s="8"/>
      <c r="K375" s="66"/>
    </row>
    <row r="376" spans="1:11" ht="15.75">
      <c r="A376" s="13"/>
      <c r="B376" s="13" t="s">
        <v>524</v>
      </c>
      <c r="C376" s="13"/>
      <c r="D376" s="13"/>
      <c r="E376" s="13"/>
      <c r="F376" s="13"/>
      <c r="G376" s="339"/>
      <c r="H376" s="13"/>
      <c r="I376" s="13"/>
      <c r="J376" s="8"/>
      <c r="K376" s="20"/>
    </row>
    <row r="377" spans="1:10" ht="15.75">
      <c r="A377" s="13" t="s">
        <v>523</v>
      </c>
      <c r="B377" s="13"/>
      <c r="C377" s="13"/>
      <c r="D377" s="13"/>
      <c r="E377" s="13"/>
      <c r="F377" s="13"/>
      <c r="G377" s="339"/>
      <c r="H377" s="13"/>
      <c r="I377" s="13"/>
      <c r="J377" s="8"/>
    </row>
    <row r="378" spans="1:10" ht="15.75">
      <c r="A378" s="13" t="s">
        <v>526</v>
      </c>
      <c r="B378" s="13"/>
      <c r="C378" s="13"/>
      <c r="D378" s="13"/>
      <c r="E378" s="13"/>
      <c r="F378" s="13"/>
      <c r="G378" s="339"/>
      <c r="H378" s="13"/>
      <c r="I378" s="13"/>
      <c r="J378" s="8"/>
    </row>
    <row r="379" spans="1:10" ht="15.75">
      <c r="A379" s="13"/>
      <c r="B379" s="13" t="s">
        <v>527</v>
      </c>
      <c r="C379" s="13"/>
      <c r="D379" s="13"/>
      <c r="E379" s="13"/>
      <c r="F379" s="13"/>
      <c r="G379" s="339"/>
      <c r="H379" s="13"/>
      <c r="I379" s="13"/>
      <c r="J379" s="8"/>
    </row>
    <row r="380" spans="1:10" ht="15.75">
      <c r="A380" s="13" t="s">
        <v>528</v>
      </c>
      <c r="B380" s="13"/>
      <c r="C380" s="13" t="s">
        <v>529</v>
      </c>
      <c r="D380" s="13"/>
      <c r="E380" s="13"/>
      <c r="F380" s="13"/>
      <c r="G380" s="339"/>
      <c r="H380" s="13"/>
      <c r="I380" s="13"/>
      <c r="J380" s="8"/>
    </row>
    <row r="381" spans="1:10" ht="15.75">
      <c r="A381" s="13"/>
      <c r="B381" s="13" t="s">
        <v>530</v>
      </c>
      <c r="C381" s="13"/>
      <c r="D381" s="13"/>
      <c r="E381" s="13"/>
      <c r="F381" s="13"/>
      <c r="G381" s="344">
        <v>10995.14</v>
      </c>
      <c r="H381" s="13" t="s">
        <v>531</v>
      </c>
      <c r="I381" s="13"/>
      <c r="J381" s="8"/>
    </row>
    <row r="382" spans="1:10" ht="15.75">
      <c r="A382" s="13" t="s">
        <v>226</v>
      </c>
      <c r="B382" s="13"/>
      <c r="C382" s="13"/>
      <c r="D382" s="13"/>
      <c r="E382" s="13"/>
      <c r="F382" s="13"/>
      <c r="G382" s="339"/>
      <c r="H382" s="13"/>
      <c r="I382" s="13"/>
      <c r="J382" s="8"/>
    </row>
    <row r="383" spans="1:10" ht="15.75">
      <c r="A383" s="13" t="s">
        <v>227</v>
      </c>
      <c r="B383" s="13"/>
      <c r="C383" s="13"/>
      <c r="D383" s="13"/>
      <c r="E383" s="13"/>
      <c r="F383" s="13"/>
      <c r="G383" s="339"/>
      <c r="H383" s="13"/>
      <c r="I383" s="13"/>
      <c r="J383" s="8"/>
    </row>
    <row r="384" spans="1:11" ht="15.75">
      <c r="A384" s="13" t="s">
        <v>533</v>
      </c>
      <c r="B384" s="13"/>
      <c r="C384" s="13"/>
      <c r="D384" s="13"/>
      <c r="E384" s="13"/>
      <c r="F384" s="13"/>
      <c r="G384" s="339"/>
      <c r="H384" s="13"/>
      <c r="I384" s="13"/>
      <c r="J384" s="8"/>
      <c r="K384" s="66"/>
    </row>
    <row r="385" spans="1:11" ht="15.75">
      <c r="A385" s="13" t="s">
        <v>228</v>
      </c>
      <c r="B385" s="13"/>
      <c r="C385" s="13"/>
      <c r="D385" s="13"/>
      <c r="E385" s="13"/>
      <c r="F385" s="13"/>
      <c r="G385" s="339"/>
      <c r="H385" s="13"/>
      <c r="I385" s="13"/>
      <c r="J385" s="8"/>
      <c r="K385" s="20"/>
    </row>
    <row r="386" spans="1:11" ht="15.75">
      <c r="A386" s="13"/>
      <c r="B386" s="13"/>
      <c r="C386" s="13"/>
      <c r="D386" s="13"/>
      <c r="E386" s="13"/>
      <c r="F386" s="13"/>
      <c r="G386" s="339"/>
      <c r="H386" s="13"/>
      <c r="I386" s="13"/>
      <c r="J386" s="8"/>
      <c r="K386" s="20"/>
    </row>
    <row r="387" spans="1:11" ht="15.75">
      <c r="A387" s="14" t="s">
        <v>747</v>
      </c>
      <c r="B387" s="14"/>
      <c r="C387" s="14"/>
      <c r="D387" s="14"/>
      <c r="E387" s="8"/>
      <c r="F387" s="8"/>
      <c r="G387" s="26"/>
      <c r="H387" s="8"/>
      <c r="I387" s="8"/>
      <c r="J387" s="8"/>
      <c r="K387" s="180"/>
    </row>
    <row r="388" spans="1:11" ht="15" customHeight="1" thickBot="1">
      <c r="A388" s="14" t="s">
        <v>219</v>
      </c>
      <c r="B388" s="14"/>
      <c r="C388" s="14"/>
      <c r="D388" s="10"/>
      <c r="E388" s="8"/>
      <c r="F388" s="8"/>
      <c r="G388" s="26"/>
      <c r="H388" s="8"/>
      <c r="I388" s="8"/>
      <c r="J388" s="8"/>
      <c r="K388" s="66"/>
    </row>
    <row r="389" spans="1:10" ht="25.5" customHeight="1">
      <c r="A389" s="774" t="s">
        <v>217</v>
      </c>
      <c r="B389" s="775"/>
      <c r="C389" s="775"/>
      <c r="D389" s="776"/>
      <c r="E389" s="199">
        <v>2008</v>
      </c>
      <c r="F389" s="199">
        <v>2009</v>
      </c>
      <c r="G389" s="349">
        <v>2010</v>
      </c>
      <c r="H389" s="200" t="s">
        <v>429</v>
      </c>
      <c r="I389" s="201" t="s">
        <v>218</v>
      </c>
      <c r="J389" s="8"/>
    </row>
    <row r="390" spans="1:10" ht="15.75">
      <c r="A390" s="711" t="s">
        <v>160</v>
      </c>
      <c r="B390" s="778"/>
      <c r="C390" s="778"/>
      <c r="D390" s="779"/>
      <c r="E390" s="126">
        <v>40119.22</v>
      </c>
      <c r="F390" s="126">
        <v>45271.26</v>
      </c>
      <c r="G390" s="153">
        <v>52310.05</v>
      </c>
      <c r="H390" s="126">
        <f>G390*100/F390</f>
        <v>115.54803201854774</v>
      </c>
      <c r="I390" s="128">
        <f>H390-100</f>
        <v>15.548032018547744</v>
      </c>
      <c r="J390" s="8"/>
    </row>
    <row r="391" spans="1:10" ht="15.75">
      <c r="A391" s="711" t="s">
        <v>161</v>
      </c>
      <c r="B391" s="778"/>
      <c r="C391" s="778"/>
      <c r="D391" s="779"/>
      <c r="E391" s="126">
        <v>14950.1</v>
      </c>
      <c r="F391" s="126">
        <v>15164.46</v>
      </c>
      <c r="G391" s="153">
        <v>14755.93</v>
      </c>
      <c r="H391" s="126">
        <f>G391*100/F391</f>
        <v>97.3060036427278</v>
      </c>
      <c r="I391" s="128">
        <f>H391-100</f>
        <v>-2.693996357272198</v>
      </c>
      <c r="J391" s="8"/>
    </row>
    <row r="392" spans="1:10" ht="15.75">
      <c r="A392" s="711" t="s">
        <v>162</v>
      </c>
      <c r="B392" s="778"/>
      <c r="C392" s="778"/>
      <c r="D392" s="779"/>
      <c r="E392" s="126">
        <v>23040.85</v>
      </c>
      <c r="F392" s="126">
        <v>23329.39</v>
      </c>
      <c r="G392" s="153">
        <v>18609.1</v>
      </c>
      <c r="H392" s="126">
        <f>G392*100/F392</f>
        <v>79.76676629779003</v>
      </c>
      <c r="I392" s="128">
        <f>H392-100</f>
        <v>-20.233233702209972</v>
      </c>
      <c r="J392" s="8"/>
    </row>
    <row r="393" spans="1:10" ht="15.75">
      <c r="A393" s="711" t="s">
        <v>163</v>
      </c>
      <c r="B393" s="778"/>
      <c r="C393" s="778"/>
      <c r="D393" s="779"/>
      <c r="E393" s="126">
        <v>9630.19</v>
      </c>
      <c r="F393" s="126">
        <v>10719.16</v>
      </c>
      <c r="G393" s="153">
        <v>9694.29</v>
      </c>
      <c r="H393" s="126">
        <f>G393*100/F393</f>
        <v>90.43889633142896</v>
      </c>
      <c r="I393" s="128">
        <f>H393-100</f>
        <v>-9.561103668571036</v>
      </c>
      <c r="J393" s="8"/>
    </row>
    <row r="394" spans="1:10" ht="16.5" thickBot="1">
      <c r="A394" s="766" t="s">
        <v>177</v>
      </c>
      <c r="B394" s="730"/>
      <c r="C394" s="730"/>
      <c r="D394" s="730"/>
      <c r="E394" s="145">
        <f>SUM(E390:E393)</f>
        <v>87740.36</v>
      </c>
      <c r="F394" s="145">
        <f>SUM(F390:F393)</f>
        <v>94484.27</v>
      </c>
      <c r="G394" s="145">
        <f>SUM(G390:G393)</f>
        <v>95369.37000000002</v>
      </c>
      <c r="H394" s="198">
        <f>G394*100/F394</f>
        <v>100.93676968663674</v>
      </c>
      <c r="I394" s="164">
        <f>H394-100</f>
        <v>0.9367696866367368</v>
      </c>
      <c r="J394" s="8"/>
    </row>
    <row r="395" spans="1:10" ht="12.75">
      <c r="A395" s="16"/>
      <c r="B395" s="16"/>
      <c r="C395" s="16"/>
      <c r="D395" s="16"/>
      <c r="E395" s="17"/>
      <c r="F395" s="18"/>
      <c r="G395" s="18"/>
      <c r="H395" s="19"/>
      <c r="I395" s="19"/>
      <c r="J395" s="8"/>
    </row>
    <row r="396" spans="1:10" ht="15.75">
      <c r="A396" s="170"/>
      <c r="B396" s="170" t="s">
        <v>541</v>
      </c>
      <c r="C396" s="170"/>
      <c r="D396" s="170"/>
      <c r="E396" s="266"/>
      <c r="F396" s="180"/>
      <c r="G396" s="180"/>
      <c r="H396" s="180"/>
      <c r="I396" s="180"/>
      <c r="J396" s="8"/>
    </row>
    <row r="397" spans="1:10" ht="15.75">
      <c r="A397" s="13" t="s">
        <v>534</v>
      </c>
      <c r="B397" s="13"/>
      <c r="C397" s="13"/>
      <c r="D397" s="13"/>
      <c r="E397" s="13"/>
      <c r="F397" s="13"/>
      <c r="G397" s="339"/>
      <c r="H397" s="13"/>
      <c r="I397" s="13"/>
      <c r="J397" s="8"/>
    </row>
    <row r="398" spans="1:10" ht="15.75">
      <c r="A398" s="13" t="s">
        <v>535</v>
      </c>
      <c r="B398" s="13"/>
      <c r="C398" s="13"/>
      <c r="D398" s="13"/>
      <c r="E398" s="13"/>
      <c r="F398" s="13"/>
      <c r="G398" s="339"/>
      <c r="H398" s="13"/>
      <c r="I398" s="13"/>
      <c r="J398" s="8"/>
    </row>
    <row r="399" spans="1:10" ht="15.75">
      <c r="A399" s="13"/>
      <c r="B399" s="13" t="s">
        <v>536</v>
      </c>
      <c r="C399" s="13"/>
      <c r="D399" s="13"/>
      <c r="E399" s="13"/>
      <c r="F399" s="13"/>
      <c r="G399" s="339"/>
      <c r="H399" s="13"/>
      <c r="I399" s="13"/>
      <c r="J399" s="8"/>
    </row>
    <row r="400" spans="1:10" ht="15.75">
      <c r="A400" s="13" t="s">
        <v>537</v>
      </c>
      <c r="B400" s="13"/>
      <c r="C400" s="13"/>
      <c r="D400" s="13"/>
      <c r="E400" s="13"/>
      <c r="F400" s="13"/>
      <c r="G400" s="339"/>
      <c r="H400" s="13"/>
      <c r="I400" s="13"/>
      <c r="J400" s="8"/>
    </row>
    <row r="401" spans="1:10" ht="15.75">
      <c r="A401" s="13"/>
      <c r="B401" s="13" t="s">
        <v>538</v>
      </c>
      <c r="C401" s="13"/>
      <c r="D401" s="13"/>
      <c r="E401" s="13"/>
      <c r="F401" s="13"/>
      <c r="G401" s="339"/>
      <c r="H401" s="13"/>
      <c r="I401" s="13"/>
      <c r="J401" s="8"/>
    </row>
    <row r="402" spans="1:10" ht="15.75">
      <c r="A402" s="13" t="s">
        <v>539</v>
      </c>
      <c r="B402" s="13"/>
      <c r="C402" s="13"/>
      <c r="D402" s="13"/>
      <c r="E402" s="13"/>
      <c r="F402" s="13"/>
      <c r="G402" s="339"/>
      <c r="H402" s="13"/>
      <c r="I402" s="13"/>
      <c r="J402" s="8"/>
    </row>
    <row r="403" spans="1:10" ht="15.75">
      <c r="A403" s="13" t="s">
        <v>540</v>
      </c>
      <c r="B403" s="13"/>
      <c r="C403" s="13"/>
      <c r="D403" s="13"/>
      <c r="E403" s="13"/>
      <c r="F403" s="13"/>
      <c r="G403" s="339"/>
      <c r="H403" s="13"/>
      <c r="I403" s="13"/>
      <c r="J403" s="8"/>
    </row>
    <row r="404" spans="1:10" ht="15.75">
      <c r="A404" s="13" t="s">
        <v>542</v>
      </c>
      <c r="B404" s="13"/>
      <c r="C404" s="13"/>
      <c r="D404" s="13"/>
      <c r="E404" s="13"/>
      <c r="F404" s="13"/>
      <c r="G404" s="339"/>
      <c r="H404" s="13"/>
      <c r="I404" s="13"/>
      <c r="J404" s="8"/>
    </row>
    <row r="405" spans="1:10" ht="12.75">
      <c r="A405" s="8"/>
      <c r="B405" s="8"/>
      <c r="C405" s="8"/>
      <c r="D405" s="8"/>
      <c r="E405" s="8"/>
      <c r="F405" s="8"/>
      <c r="G405" s="26"/>
      <c r="H405" s="8"/>
      <c r="I405" s="8"/>
      <c r="J405" s="8"/>
    </row>
    <row r="406" spans="1:10" ht="15.75">
      <c r="A406" s="14" t="s">
        <v>430</v>
      </c>
      <c r="B406" s="14"/>
      <c r="C406" s="14"/>
      <c r="D406" s="14"/>
      <c r="E406" s="8"/>
      <c r="F406" s="8"/>
      <c r="G406" s="26"/>
      <c r="H406" s="8"/>
      <c r="I406" s="8"/>
      <c r="J406" s="8"/>
    </row>
    <row r="407" spans="1:10" ht="16.5" thickBot="1">
      <c r="A407" s="14" t="s">
        <v>220</v>
      </c>
      <c r="B407" s="14"/>
      <c r="C407" s="14"/>
      <c r="D407" s="14"/>
      <c r="E407" s="8"/>
      <c r="F407" s="8"/>
      <c r="G407" s="26"/>
      <c r="H407" s="8"/>
      <c r="I407" s="8"/>
      <c r="J407" s="8"/>
    </row>
    <row r="408" spans="1:10" ht="15.75">
      <c r="A408" s="708" t="s">
        <v>543</v>
      </c>
      <c r="B408" s="709"/>
      <c r="C408" s="709"/>
      <c r="D408" s="710"/>
      <c r="E408" s="202">
        <v>2008</v>
      </c>
      <c r="F408" s="202">
        <v>2009</v>
      </c>
      <c r="G408" s="350">
        <v>2010</v>
      </c>
      <c r="H408" s="203" t="s">
        <v>178</v>
      </c>
      <c r="I408" s="204" t="s">
        <v>178</v>
      </c>
      <c r="J408" s="8"/>
    </row>
    <row r="409" spans="1:10" ht="15.75">
      <c r="A409" s="143" t="s">
        <v>126</v>
      </c>
      <c r="B409" s="205"/>
      <c r="C409" s="205"/>
      <c r="D409" s="205"/>
      <c r="E409" s="126">
        <v>14420.72</v>
      </c>
      <c r="F409" s="126">
        <v>17122.4</v>
      </c>
      <c r="G409" s="153">
        <v>10637.84</v>
      </c>
      <c r="H409" s="126">
        <f>G409*100/F409</f>
        <v>62.128206326215945</v>
      </c>
      <c r="I409" s="128">
        <f>H409-100</f>
        <v>-37.871793673784055</v>
      </c>
      <c r="J409" s="8"/>
    </row>
    <row r="410" spans="1:10" ht="15.75">
      <c r="A410" s="143" t="s">
        <v>127</v>
      </c>
      <c r="B410" s="205"/>
      <c r="C410" s="205"/>
      <c r="D410" s="205"/>
      <c r="E410" s="126">
        <v>1520</v>
      </c>
      <c r="F410" s="126">
        <v>1680</v>
      </c>
      <c r="G410" s="153">
        <v>2140</v>
      </c>
      <c r="H410" s="126">
        <f>G410*100/F410</f>
        <v>127.38095238095238</v>
      </c>
      <c r="I410" s="128">
        <f>H410-100</f>
        <v>27.38095238095238</v>
      </c>
      <c r="J410" s="8"/>
    </row>
    <row r="411" spans="1:10" ht="15.75">
      <c r="A411" s="711" t="s">
        <v>184</v>
      </c>
      <c r="B411" s="712"/>
      <c r="C411" s="712"/>
      <c r="D411" s="713"/>
      <c r="E411" s="126">
        <v>1266.55</v>
      </c>
      <c r="F411" s="126"/>
      <c r="G411" s="153"/>
      <c r="H411" s="126"/>
      <c r="I411" s="128"/>
      <c r="J411" s="8"/>
    </row>
    <row r="412" spans="1:10" ht="15.75">
      <c r="A412" s="143" t="s">
        <v>128</v>
      </c>
      <c r="B412" s="205"/>
      <c r="C412" s="205"/>
      <c r="D412" s="205"/>
      <c r="E412" s="126">
        <v>19898.13</v>
      </c>
      <c r="F412" s="126">
        <v>27197.6</v>
      </c>
      <c r="G412" s="153">
        <v>19374.38</v>
      </c>
      <c r="H412" s="126">
        <f>G412*100/F412</f>
        <v>71.23562373150573</v>
      </c>
      <c r="I412" s="128">
        <f>H412-100</f>
        <v>-28.764376268494274</v>
      </c>
      <c r="J412" s="8"/>
    </row>
    <row r="413" spans="1:10" ht="16.5" thickBot="1">
      <c r="A413" s="716" t="s">
        <v>174</v>
      </c>
      <c r="B413" s="717"/>
      <c r="C413" s="717"/>
      <c r="D413" s="717"/>
      <c r="E413" s="198">
        <f>SUM(E409:E412)</f>
        <v>37105.4</v>
      </c>
      <c r="F413" s="198">
        <f>SUM(F409:F412)</f>
        <v>46000</v>
      </c>
      <c r="G413" s="145">
        <f>SUM(G409:G412)</f>
        <v>32152.22</v>
      </c>
      <c r="H413" s="126">
        <f>G413*100/F413</f>
        <v>69.8961304347826</v>
      </c>
      <c r="I413" s="131">
        <f>H413-100</f>
        <v>-30.103869565217394</v>
      </c>
      <c r="J413" s="8"/>
    </row>
    <row r="414" ht="12.75">
      <c r="J414" s="8"/>
    </row>
    <row r="415" spans="1:10" ht="15.75">
      <c r="A415" s="13"/>
      <c r="B415" s="13" t="s">
        <v>544</v>
      </c>
      <c r="C415" s="13"/>
      <c r="D415" s="13"/>
      <c r="E415" s="13"/>
      <c r="F415" s="13"/>
      <c r="G415" s="339"/>
      <c r="H415" s="13"/>
      <c r="I415" s="13"/>
      <c r="J415" s="8"/>
    </row>
    <row r="416" spans="1:10" ht="15.75">
      <c r="A416" s="714" t="s">
        <v>545</v>
      </c>
      <c r="B416" s="715"/>
      <c r="C416" s="715"/>
      <c r="D416" s="715"/>
      <c r="E416" s="715"/>
      <c r="F416" s="715"/>
      <c r="G416" s="715"/>
      <c r="H416" s="715"/>
      <c r="I416" s="715"/>
      <c r="J416" s="8"/>
    </row>
    <row r="417" spans="1:10" ht="15.75">
      <c r="A417" s="13" t="s">
        <v>546</v>
      </c>
      <c r="B417" s="13"/>
      <c r="C417" s="13"/>
      <c r="D417" s="13"/>
      <c r="E417" s="13"/>
      <c r="F417" s="13"/>
      <c r="G417" s="339"/>
      <c r="H417" s="13"/>
      <c r="I417" s="13"/>
      <c r="J417" s="8"/>
    </row>
    <row r="418" spans="1:10" ht="15.75">
      <c r="A418" s="13"/>
      <c r="B418" s="13" t="s">
        <v>547</v>
      </c>
      <c r="C418" s="13"/>
      <c r="D418" s="13"/>
      <c r="E418" s="13"/>
      <c r="F418" s="13"/>
      <c r="G418" s="339"/>
      <c r="H418" s="13"/>
      <c r="I418" s="13"/>
      <c r="J418" s="8"/>
    </row>
    <row r="419" spans="1:10" ht="15.75">
      <c r="A419" s="13"/>
      <c r="B419" s="13"/>
      <c r="C419" s="13"/>
      <c r="D419" s="13"/>
      <c r="E419" s="13"/>
      <c r="F419" s="13"/>
      <c r="G419" s="339"/>
      <c r="H419" s="13"/>
      <c r="I419" s="13"/>
      <c r="J419" s="8"/>
    </row>
    <row r="420" spans="1:10" ht="12.75">
      <c r="A420" s="8"/>
      <c r="B420" s="8"/>
      <c r="C420" s="8"/>
      <c r="D420" s="8"/>
      <c r="E420" s="8"/>
      <c r="F420" s="8"/>
      <c r="G420" s="26"/>
      <c r="H420" s="8"/>
      <c r="I420" s="8"/>
      <c r="J420" s="8"/>
    </row>
    <row r="421" spans="1:10" ht="15.75">
      <c r="A421" s="14" t="s">
        <v>495</v>
      </c>
      <c r="B421" s="8"/>
      <c r="C421" s="8"/>
      <c r="D421" s="8"/>
      <c r="E421" s="8"/>
      <c r="F421" s="8"/>
      <c r="G421" s="26"/>
      <c r="H421" s="8"/>
      <c r="I421" s="8"/>
      <c r="J421" s="8"/>
    </row>
    <row r="422" spans="1:10" ht="15.75">
      <c r="A422" s="13"/>
      <c r="B422" s="13"/>
      <c r="C422" s="13"/>
      <c r="D422" s="13"/>
      <c r="E422" s="13"/>
      <c r="F422" s="13"/>
      <c r="G422" s="339"/>
      <c r="H422" s="13"/>
      <c r="I422" s="13"/>
      <c r="J422" s="8"/>
    </row>
    <row r="423" spans="1:10" ht="15.75">
      <c r="A423" s="13"/>
      <c r="B423" s="13" t="s">
        <v>496</v>
      </c>
      <c r="C423" s="13"/>
      <c r="D423" s="13"/>
      <c r="E423" s="13"/>
      <c r="F423" s="13"/>
      <c r="G423" s="339"/>
      <c r="H423" s="13"/>
      <c r="I423" s="13"/>
      <c r="J423" s="8"/>
    </row>
    <row r="424" spans="1:10" ht="15.75">
      <c r="A424" s="13" t="s">
        <v>497</v>
      </c>
      <c r="B424" s="13"/>
      <c r="C424" s="13"/>
      <c r="D424" s="13"/>
      <c r="E424" s="13"/>
      <c r="F424" s="13"/>
      <c r="G424" s="339"/>
      <c r="H424" s="13"/>
      <c r="I424" s="13"/>
      <c r="J424" s="8"/>
    </row>
    <row r="425" spans="1:10" ht="15.75">
      <c r="A425" s="589" t="s">
        <v>548</v>
      </c>
      <c r="B425" s="589"/>
      <c r="C425" s="589"/>
      <c r="D425" s="589"/>
      <c r="E425" s="589"/>
      <c r="F425" s="589"/>
      <c r="G425" s="589"/>
      <c r="H425" s="589"/>
      <c r="I425" s="589"/>
      <c r="J425" s="8"/>
    </row>
    <row r="426" spans="1:10" ht="15.75">
      <c r="A426" s="13"/>
      <c r="B426" s="13" t="s">
        <v>498</v>
      </c>
      <c r="C426" s="13"/>
      <c r="D426" s="13"/>
      <c r="E426" s="13"/>
      <c r="F426" s="13"/>
      <c r="G426" s="339"/>
      <c r="H426" s="13"/>
      <c r="I426" s="13"/>
      <c r="J426" s="8"/>
    </row>
    <row r="427" spans="1:10" ht="15.75">
      <c r="A427" s="13" t="s">
        <v>499</v>
      </c>
      <c r="B427" s="13"/>
      <c r="C427" s="13"/>
      <c r="D427" s="13"/>
      <c r="E427" s="13"/>
      <c r="F427" s="13"/>
      <c r="G427" s="339"/>
      <c r="H427" s="13"/>
      <c r="I427" s="13"/>
      <c r="J427" s="8"/>
    </row>
    <row r="428" spans="1:10" ht="15.75">
      <c r="A428" s="13" t="s">
        <v>500</v>
      </c>
      <c r="B428" s="13"/>
      <c r="C428" s="13"/>
      <c r="D428" s="13"/>
      <c r="E428" s="13"/>
      <c r="F428" s="13"/>
      <c r="G428" s="339"/>
      <c r="H428" s="13"/>
      <c r="I428" s="13"/>
      <c r="J428" s="8"/>
    </row>
    <row r="429" spans="1:10" ht="15.75">
      <c r="A429" s="13" t="s">
        <v>501</v>
      </c>
      <c r="B429" s="13"/>
      <c r="C429" s="13"/>
      <c r="D429" s="13"/>
      <c r="E429" s="13"/>
      <c r="F429" s="13"/>
      <c r="G429" s="339"/>
      <c r="H429" s="13"/>
      <c r="I429" s="13"/>
      <c r="J429" s="8"/>
    </row>
    <row r="430" spans="1:10" ht="15.75">
      <c r="A430" s="13" t="s">
        <v>502</v>
      </c>
      <c r="B430" s="13"/>
      <c r="C430" s="13"/>
      <c r="D430" s="13"/>
      <c r="E430" s="13"/>
      <c r="F430" s="13"/>
      <c r="G430" s="339"/>
      <c r="H430" s="13"/>
      <c r="I430" s="13"/>
      <c r="J430" s="8"/>
    </row>
    <row r="431" spans="1:10" ht="15.75">
      <c r="A431" s="13"/>
      <c r="B431" s="13" t="s">
        <v>550</v>
      </c>
      <c r="C431" s="13"/>
      <c r="D431" s="13"/>
      <c r="E431" s="13"/>
      <c r="F431" s="13"/>
      <c r="G431" s="339"/>
      <c r="H431" s="13"/>
      <c r="I431" s="13"/>
      <c r="J431" s="8"/>
    </row>
    <row r="432" spans="1:10" ht="15.75">
      <c r="A432" s="13" t="s">
        <v>549</v>
      </c>
      <c r="B432" s="13"/>
      <c r="C432" s="13"/>
      <c r="D432" s="13"/>
      <c r="E432" s="13"/>
      <c r="F432" s="13"/>
      <c r="G432" s="339"/>
      <c r="H432" s="13"/>
      <c r="I432" s="13"/>
      <c r="J432" s="8"/>
    </row>
    <row r="433" spans="1:10" ht="15.75">
      <c r="A433" s="13"/>
      <c r="B433" s="13" t="s">
        <v>552</v>
      </c>
      <c r="C433" s="13"/>
      <c r="D433" s="13"/>
      <c r="E433" s="13"/>
      <c r="F433" s="13"/>
      <c r="G433" s="339"/>
      <c r="H433" s="13"/>
      <c r="I433" s="13"/>
      <c r="J433" s="8"/>
    </row>
    <row r="434" spans="1:10" ht="15.75">
      <c r="A434" s="13" t="s">
        <v>697</v>
      </c>
      <c r="B434" s="13"/>
      <c r="C434" s="13"/>
      <c r="D434" s="13"/>
      <c r="E434" s="13"/>
      <c r="F434" s="13"/>
      <c r="G434" s="339"/>
      <c r="H434" s="323">
        <v>1248070</v>
      </c>
      <c r="I434" s="13" t="s">
        <v>259</v>
      </c>
      <c r="J434" s="8"/>
    </row>
    <row r="435" spans="1:10" ht="15.75">
      <c r="A435" s="13" t="s">
        <v>553</v>
      </c>
      <c r="B435" s="13"/>
      <c r="C435" s="13"/>
      <c r="D435" s="13"/>
      <c r="E435" s="13"/>
      <c r="F435" s="13"/>
      <c r="G435" s="339"/>
      <c r="H435" s="324">
        <v>257891</v>
      </c>
      <c r="I435" s="13" t="s">
        <v>259</v>
      </c>
      <c r="J435" s="8"/>
    </row>
    <row r="436" spans="1:10" ht="15.75">
      <c r="A436" s="589" t="s">
        <v>551</v>
      </c>
      <c r="B436" s="632"/>
      <c r="C436" s="632"/>
      <c r="D436" s="632"/>
      <c r="E436" s="632"/>
      <c r="F436" s="13" t="s">
        <v>557</v>
      </c>
      <c r="G436" s="339"/>
      <c r="H436" s="246">
        <f>SUM(H434:H435)</f>
        <v>1505961</v>
      </c>
      <c r="I436" s="13" t="s">
        <v>259</v>
      </c>
      <c r="J436" s="8"/>
    </row>
    <row r="437" spans="1:10" ht="15.75">
      <c r="A437" s="13"/>
      <c r="B437" s="13" t="s">
        <v>698</v>
      </c>
      <c r="C437" s="13"/>
      <c r="D437" s="13"/>
      <c r="E437" s="13"/>
      <c r="F437" s="13"/>
      <c r="G437" s="339"/>
      <c r="H437" s="13"/>
      <c r="I437" s="13"/>
      <c r="J437" s="8"/>
    </row>
    <row r="438" spans="1:11" ht="15.75">
      <c r="A438" s="13" t="s">
        <v>558</v>
      </c>
      <c r="B438" s="13"/>
      <c r="C438" s="13"/>
      <c r="D438" s="13"/>
      <c r="E438" s="13"/>
      <c r="F438" s="13"/>
      <c r="G438" s="339"/>
      <c r="H438" s="13"/>
      <c r="I438" s="13"/>
      <c r="J438" s="8"/>
      <c r="K438" s="66"/>
    </row>
    <row r="439" spans="1:11" ht="15.75">
      <c r="A439" s="13" t="s">
        <v>696</v>
      </c>
      <c r="B439" s="13"/>
      <c r="C439" s="13"/>
      <c r="D439" s="13"/>
      <c r="E439" s="13"/>
      <c r="F439" s="13"/>
      <c r="G439" s="339"/>
      <c r="H439" s="13"/>
      <c r="I439" s="13"/>
      <c r="J439" s="8"/>
      <c r="K439" s="66"/>
    </row>
    <row r="440" spans="1:11" ht="15.75">
      <c r="A440" s="13"/>
      <c r="B440" s="13" t="s">
        <v>699</v>
      </c>
      <c r="C440" s="13"/>
      <c r="D440" s="13"/>
      <c r="E440" s="13"/>
      <c r="F440" s="13"/>
      <c r="G440" s="339"/>
      <c r="H440" s="13"/>
      <c r="I440" s="13"/>
      <c r="J440" s="8"/>
      <c r="K440" s="66"/>
    </row>
    <row r="441" spans="1:11" ht="15.75">
      <c r="A441" s="13" t="s">
        <v>700</v>
      </c>
      <c r="B441" s="13"/>
      <c r="C441" s="13"/>
      <c r="D441" s="13"/>
      <c r="E441" s="13"/>
      <c r="F441" s="13"/>
      <c r="G441" s="339"/>
      <c r="H441" s="13"/>
      <c r="I441" s="13"/>
      <c r="J441" s="8"/>
      <c r="K441" s="66"/>
    </row>
    <row r="442" spans="1:11" ht="15.75">
      <c r="A442" s="13">
        <v>1</v>
      </c>
      <c r="B442" s="13" t="s">
        <v>701</v>
      </c>
      <c r="C442" s="13"/>
      <c r="D442" s="13"/>
      <c r="E442" s="13"/>
      <c r="F442" s="13"/>
      <c r="G442" s="339"/>
      <c r="H442" s="168">
        <v>1248070</v>
      </c>
      <c r="I442" s="325" t="s">
        <v>702</v>
      </c>
      <c r="J442" s="8"/>
      <c r="K442" s="66"/>
    </row>
    <row r="443" spans="1:11" ht="15.75">
      <c r="A443" s="13">
        <v>2</v>
      </c>
      <c r="B443" s="13" t="s">
        <v>703</v>
      </c>
      <c r="C443" s="13"/>
      <c r="D443" s="13"/>
      <c r="E443" s="13"/>
      <c r="F443" s="13"/>
      <c r="G443" s="339"/>
      <c r="H443" s="168">
        <v>257891</v>
      </c>
      <c r="I443" s="325" t="s">
        <v>702</v>
      </c>
      <c r="J443" s="8"/>
      <c r="K443" s="66"/>
    </row>
    <row r="444" spans="1:11" ht="15.75">
      <c r="A444" s="13">
        <v>3</v>
      </c>
      <c r="B444" s="13" t="s">
        <v>704</v>
      </c>
      <c r="C444" s="13"/>
      <c r="D444" s="13"/>
      <c r="E444" s="13"/>
      <c r="F444" s="13"/>
      <c r="G444" s="339"/>
      <c r="H444" s="168">
        <v>138952.66</v>
      </c>
      <c r="I444" s="325" t="s">
        <v>702</v>
      </c>
      <c r="J444" s="8"/>
      <c r="K444" s="66"/>
    </row>
    <row r="445" spans="1:11" ht="15.75">
      <c r="A445" s="13">
        <v>4</v>
      </c>
      <c r="B445" s="13" t="s">
        <v>705</v>
      </c>
      <c r="C445" s="13"/>
      <c r="D445" s="13"/>
      <c r="E445" s="13"/>
      <c r="F445" s="13"/>
      <c r="G445" s="339"/>
      <c r="H445" s="168">
        <v>10000</v>
      </c>
      <c r="I445" s="325" t="s">
        <v>702</v>
      </c>
      <c r="J445" s="8"/>
      <c r="K445" s="66"/>
    </row>
    <row r="446" spans="1:11" ht="15.75">
      <c r="A446" s="13"/>
      <c r="B446" s="13" t="s">
        <v>706</v>
      </c>
      <c r="C446" s="13"/>
      <c r="D446" s="13"/>
      <c r="E446" s="13"/>
      <c r="F446" s="13"/>
      <c r="G446" s="339"/>
      <c r="H446" s="246">
        <f>SUM(H442:H445)</f>
        <v>1654913.66</v>
      </c>
      <c r="I446" s="325" t="s">
        <v>702</v>
      </c>
      <c r="J446" s="8"/>
      <c r="K446" s="66"/>
    </row>
    <row r="447" spans="1:11" ht="15.75">
      <c r="A447" s="13" t="s">
        <v>707</v>
      </c>
      <c r="B447" s="13"/>
      <c r="C447" s="13"/>
      <c r="D447" s="13"/>
      <c r="E447" s="13"/>
      <c r="F447" s="13"/>
      <c r="G447" s="339"/>
      <c r="H447" s="13"/>
      <c r="I447" s="13"/>
      <c r="J447" s="8"/>
      <c r="K447" s="66"/>
    </row>
    <row r="448" spans="1:11" ht="15.75">
      <c r="A448" s="13" t="s">
        <v>708</v>
      </c>
      <c r="B448" s="13"/>
      <c r="C448" s="13"/>
      <c r="D448" s="13"/>
      <c r="E448" s="13"/>
      <c r="F448" s="13"/>
      <c r="G448" s="339"/>
      <c r="H448" s="13"/>
      <c r="I448" s="13"/>
      <c r="J448" s="8"/>
      <c r="K448" s="66"/>
    </row>
    <row r="449" spans="1:11" ht="15.75">
      <c r="A449" s="13" t="s">
        <v>709</v>
      </c>
      <c r="B449" s="13"/>
      <c r="C449" s="13"/>
      <c r="D449" s="13"/>
      <c r="E449" s="13"/>
      <c r="F449" s="13"/>
      <c r="G449" s="339"/>
      <c r="H449" s="13"/>
      <c r="I449" s="13"/>
      <c r="J449" s="8"/>
      <c r="K449" s="66"/>
    </row>
    <row r="450" spans="1:11" ht="15.75">
      <c r="A450" s="13" t="s">
        <v>711</v>
      </c>
      <c r="B450" s="13"/>
      <c r="C450" s="13"/>
      <c r="D450" s="13"/>
      <c r="E450" s="13"/>
      <c r="F450" s="13"/>
      <c r="G450" s="339"/>
      <c r="H450" s="13"/>
      <c r="I450" s="13"/>
      <c r="J450" s="8"/>
      <c r="K450" s="66"/>
    </row>
    <row r="451" spans="1:11" ht="15.75">
      <c r="A451" s="13"/>
      <c r="B451" s="13" t="s">
        <v>714</v>
      </c>
      <c r="C451" s="13"/>
      <c r="D451" s="13"/>
      <c r="E451" s="13"/>
      <c r="F451" s="13"/>
      <c r="G451" s="339"/>
      <c r="H451" s="168">
        <v>1654913.66</v>
      </c>
      <c r="I451" s="13" t="s">
        <v>259</v>
      </c>
      <c r="J451" s="8"/>
      <c r="K451" s="66"/>
    </row>
    <row r="452" spans="1:11" ht="15.75">
      <c r="A452" s="13"/>
      <c r="B452" s="13" t="s">
        <v>715</v>
      </c>
      <c r="C452" s="13"/>
      <c r="D452" s="13"/>
      <c r="E452" s="13"/>
      <c r="F452" s="13"/>
      <c r="G452" s="339"/>
      <c r="H452" s="168">
        <v>-43311</v>
      </c>
      <c r="I452" s="13" t="s">
        <v>259</v>
      </c>
      <c r="J452" s="8"/>
      <c r="K452" s="66"/>
    </row>
    <row r="453" spans="1:11" ht="15.75">
      <c r="A453" s="13"/>
      <c r="B453" s="13" t="s">
        <v>716</v>
      </c>
      <c r="C453" s="13"/>
      <c r="D453" s="13"/>
      <c r="E453" s="13"/>
      <c r="F453" s="13"/>
      <c r="G453" s="339"/>
      <c r="H453" s="168">
        <v>69646</v>
      </c>
      <c r="I453" s="13" t="s">
        <v>259</v>
      </c>
      <c r="J453" s="8"/>
      <c r="K453" s="66"/>
    </row>
    <row r="454" spans="1:11" ht="15.75">
      <c r="A454" s="13"/>
      <c r="B454" s="13" t="s">
        <v>717</v>
      </c>
      <c r="C454" s="13"/>
      <c r="D454" s="13"/>
      <c r="E454" s="13"/>
      <c r="F454" s="13"/>
      <c r="G454" s="339"/>
      <c r="H454" s="168">
        <v>25000</v>
      </c>
      <c r="I454" s="13" t="s">
        <v>259</v>
      </c>
      <c r="J454" s="8"/>
      <c r="K454" s="66"/>
    </row>
    <row r="455" spans="1:11" ht="15.75">
      <c r="A455" s="13"/>
      <c r="B455" s="13" t="s">
        <v>706</v>
      </c>
      <c r="C455" s="13"/>
      <c r="D455" s="13"/>
      <c r="E455" s="13"/>
      <c r="F455" s="13"/>
      <c r="G455" s="339"/>
      <c r="H455" s="246">
        <f>SUM(H451:H454)</f>
        <v>1706248.66</v>
      </c>
      <c r="I455" s="13" t="s">
        <v>259</v>
      </c>
      <c r="J455" s="8"/>
      <c r="K455" s="66"/>
    </row>
    <row r="456" spans="1:11" ht="15.75">
      <c r="A456" s="13"/>
      <c r="B456" s="13"/>
      <c r="C456" s="13"/>
      <c r="D456" s="13"/>
      <c r="E456" s="13"/>
      <c r="F456" s="13"/>
      <c r="G456" s="339"/>
      <c r="H456" s="246"/>
      <c r="I456" s="13"/>
      <c r="J456" s="8"/>
      <c r="K456" s="66"/>
    </row>
    <row r="457" spans="1:11" ht="16.5" thickBot="1">
      <c r="A457" s="14" t="s">
        <v>718</v>
      </c>
      <c r="B457" s="13"/>
      <c r="C457" s="13"/>
      <c r="D457" s="13"/>
      <c r="E457" s="13"/>
      <c r="F457" s="13"/>
      <c r="G457" s="339"/>
      <c r="H457" s="246"/>
      <c r="I457" s="13"/>
      <c r="J457" s="8"/>
      <c r="K457" s="66"/>
    </row>
    <row r="458" spans="1:11" ht="15.75">
      <c r="A458" s="303" t="s">
        <v>719</v>
      </c>
      <c r="B458" s="718"/>
      <c r="C458" s="719"/>
      <c r="D458" s="719"/>
      <c r="E458" s="720"/>
      <c r="F458" s="331">
        <v>2008</v>
      </c>
      <c r="G458" s="331">
        <v>2009</v>
      </c>
      <c r="H458" s="331">
        <v>2010</v>
      </c>
      <c r="I458" s="161" t="s">
        <v>178</v>
      </c>
      <c r="J458" s="8"/>
      <c r="K458" s="66"/>
    </row>
    <row r="459" spans="1:11" ht="15.75">
      <c r="A459" s="269">
        <v>31110</v>
      </c>
      <c r="B459" s="707" t="s">
        <v>436</v>
      </c>
      <c r="C459" s="707"/>
      <c r="D459" s="707"/>
      <c r="E459" s="707"/>
      <c r="F459" s="153"/>
      <c r="G459" s="153">
        <v>126716.13</v>
      </c>
      <c r="H459" s="153">
        <v>69365.9</v>
      </c>
      <c r="I459" s="332">
        <f>H459*100/G459</f>
        <v>54.74117620227195</v>
      </c>
      <c r="J459" s="8"/>
      <c r="K459" s="66"/>
    </row>
    <row r="460" spans="1:11" ht="15.75">
      <c r="A460" s="269">
        <v>31121</v>
      </c>
      <c r="B460" s="707" t="s">
        <v>435</v>
      </c>
      <c r="C460" s="707"/>
      <c r="D460" s="707"/>
      <c r="E460" s="707"/>
      <c r="F460" s="153"/>
      <c r="G460" s="153"/>
      <c r="H460" s="153">
        <v>128055.75</v>
      </c>
      <c r="I460" s="332"/>
      <c r="J460" s="8"/>
      <c r="K460" s="66"/>
    </row>
    <row r="461" spans="1:11" ht="15.75">
      <c r="A461" s="269">
        <v>31122</v>
      </c>
      <c r="B461" s="707" t="s">
        <v>722</v>
      </c>
      <c r="C461" s="707"/>
      <c r="D461" s="707"/>
      <c r="E461" s="707"/>
      <c r="F461" s="153"/>
      <c r="G461" s="153"/>
      <c r="H461" s="153">
        <v>31098.91</v>
      </c>
      <c r="I461" s="332"/>
      <c r="J461" s="8"/>
      <c r="K461" s="66"/>
    </row>
    <row r="462" spans="1:11" ht="15.75">
      <c r="A462" s="269">
        <v>31123</v>
      </c>
      <c r="B462" s="707" t="s">
        <v>480</v>
      </c>
      <c r="C462" s="707"/>
      <c r="D462" s="707"/>
      <c r="E462" s="707"/>
      <c r="F462" s="153"/>
      <c r="G462" s="153"/>
      <c r="H462" s="153">
        <v>13573.17</v>
      </c>
      <c r="I462" s="332"/>
      <c r="J462" s="8"/>
      <c r="K462" s="66"/>
    </row>
    <row r="463" spans="1:11" ht="15.75">
      <c r="A463" s="269">
        <v>31130</v>
      </c>
      <c r="B463" s="707" t="s">
        <v>492</v>
      </c>
      <c r="C463" s="707"/>
      <c r="D463" s="707"/>
      <c r="E463" s="707"/>
      <c r="F463" s="153">
        <v>23839.93</v>
      </c>
      <c r="G463" s="153">
        <v>93477.17</v>
      </c>
      <c r="H463" s="153"/>
      <c r="I463" s="332">
        <f>H463*100/G463</f>
        <v>0</v>
      </c>
      <c r="J463" s="8"/>
      <c r="K463" s="66"/>
    </row>
    <row r="464" spans="1:11" ht="15.75">
      <c r="A464" s="269">
        <v>31230</v>
      </c>
      <c r="B464" s="707" t="s">
        <v>134</v>
      </c>
      <c r="C464" s="707"/>
      <c r="D464" s="707"/>
      <c r="E464" s="707"/>
      <c r="F464" s="153">
        <v>318940.6</v>
      </c>
      <c r="G464" s="153">
        <v>726658.41</v>
      </c>
      <c r="H464" s="153">
        <v>1102554.13</v>
      </c>
      <c r="I464" s="332">
        <f>H464*100/G464</f>
        <v>151.72935657622125</v>
      </c>
      <c r="J464" s="8"/>
      <c r="K464" s="66"/>
    </row>
    <row r="465" spans="1:11" ht="15.75">
      <c r="A465" s="269">
        <v>31250</v>
      </c>
      <c r="B465" s="707" t="s">
        <v>135</v>
      </c>
      <c r="C465" s="707"/>
      <c r="D465" s="707"/>
      <c r="E465" s="707"/>
      <c r="F465" s="153">
        <v>3000</v>
      </c>
      <c r="G465" s="153">
        <v>53915.57</v>
      </c>
      <c r="H465" s="153">
        <v>158990.31</v>
      </c>
      <c r="I465" s="332">
        <f>H465*100/G465</f>
        <v>294.8875621643247</v>
      </c>
      <c r="J465" s="8"/>
      <c r="K465" s="66"/>
    </row>
    <row r="466" spans="1:11" ht="15.75">
      <c r="A466" s="269">
        <v>31260</v>
      </c>
      <c r="B466" s="707" t="s">
        <v>136</v>
      </c>
      <c r="C466" s="707"/>
      <c r="D466" s="707"/>
      <c r="E466" s="707"/>
      <c r="F466" s="153">
        <v>44840</v>
      </c>
      <c r="G466" s="153">
        <v>206094.53</v>
      </c>
      <c r="H466" s="153">
        <v>25992.8</v>
      </c>
      <c r="I466" s="332">
        <f>H466*100/G466</f>
        <v>12.612076603876872</v>
      </c>
      <c r="J466" s="8"/>
      <c r="K466" s="66"/>
    </row>
    <row r="467" spans="1:11" ht="15.75">
      <c r="A467" s="269">
        <v>31510</v>
      </c>
      <c r="B467" s="707" t="s">
        <v>437</v>
      </c>
      <c r="C467" s="707"/>
      <c r="D467" s="707"/>
      <c r="E467" s="707"/>
      <c r="F467" s="153"/>
      <c r="G467" s="153"/>
      <c r="H467" s="153">
        <v>10000</v>
      </c>
      <c r="I467" s="332"/>
      <c r="J467" s="8"/>
      <c r="K467" s="66"/>
    </row>
    <row r="468" spans="1:11" ht="15.75">
      <c r="A468" s="269">
        <v>31610</v>
      </c>
      <c r="B468" s="707" t="s">
        <v>481</v>
      </c>
      <c r="C468" s="707"/>
      <c r="D468" s="707"/>
      <c r="E468" s="707"/>
      <c r="F468" s="153"/>
      <c r="G468" s="153"/>
      <c r="H468" s="153">
        <v>700</v>
      </c>
      <c r="I468" s="332"/>
      <c r="J468" s="8"/>
      <c r="K468" s="66"/>
    </row>
    <row r="469" spans="1:11" ht="15.75">
      <c r="A469" s="269">
        <v>31660</v>
      </c>
      <c r="B469" s="707" t="s">
        <v>462</v>
      </c>
      <c r="C469" s="634"/>
      <c r="D469" s="634"/>
      <c r="E469" s="634"/>
      <c r="F469" s="153"/>
      <c r="G469" s="153"/>
      <c r="H469" s="153">
        <v>7995</v>
      </c>
      <c r="I469" s="332"/>
      <c r="J469" s="8"/>
      <c r="K469" s="66"/>
    </row>
    <row r="470" spans="1:11" ht="15.75">
      <c r="A470" s="269">
        <v>31690</v>
      </c>
      <c r="B470" s="707" t="s">
        <v>493</v>
      </c>
      <c r="C470" s="634"/>
      <c r="D470" s="634"/>
      <c r="E470" s="634"/>
      <c r="F470" s="153"/>
      <c r="G470" s="153">
        <v>8933</v>
      </c>
      <c r="H470" s="153"/>
      <c r="I470" s="332">
        <f>H470*100/G470</f>
        <v>0</v>
      </c>
      <c r="J470" s="8"/>
      <c r="K470" s="66"/>
    </row>
    <row r="471" spans="1:11" ht="15.75">
      <c r="A471" s="269">
        <v>31900</v>
      </c>
      <c r="B471" s="707" t="s">
        <v>438</v>
      </c>
      <c r="C471" s="707"/>
      <c r="D471" s="707"/>
      <c r="E471" s="707"/>
      <c r="F471" s="153"/>
      <c r="G471" s="153"/>
      <c r="H471" s="153">
        <v>52000.05</v>
      </c>
      <c r="I471" s="332"/>
      <c r="J471" s="8"/>
      <c r="K471" s="66"/>
    </row>
    <row r="472" spans="1:11" ht="16.5" thickBot="1">
      <c r="A472" s="327">
        <v>31701</v>
      </c>
      <c r="B472" s="724" t="s">
        <v>482</v>
      </c>
      <c r="C472" s="725"/>
      <c r="D472" s="725"/>
      <c r="E472" s="725"/>
      <c r="F472" s="147"/>
      <c r="G472" s="147"/>
      <c r="H472" s="147">
        <v>18235.4</v>
      </c>
      <c r="I472" s="333"/>
      <c r="J472" s="8"/>
      <c r="K472" s="326"/>
    </row>
    <row r="473" spans="1:11" ht="16.5" thickBot="1">
      <c r="A473" s="328"/>
      <c r="B473" s="721" t="s">
        <v>720</v>
      </c>
      <c r="C473" s="722"/>
      <c r="D473" s="722"/>
      <c r="E473" s="723"/>
      <c r="F473" s="329">
        <f>SUM(F459:F472)</f>
        <v>390620.52999999997</v>
      </c>
      <c r="G473" s="351">
        <f>SUM(G459:G472)</f>
        <v>1215794.8099999998</v>
      </c>
      <c r="H473" s="329">
        <f>SUM(H459:H472)</f>
        <v>1618561.42</v>
      </c>
      <c r="I473" s="330">
        <f>H473*100/G473</f>
        <v>133.12784416311172</v>
      </c>
      <c r="J473" s="8"/>
      <c r="K473" s="66"/>
    </row>
    <row r="474" spans="1:11" ht="16.5" thickTop="1">
      <c r="A474" s="13"/>
      <c r="B474" s="13"/>
      <c r="C474" s="13"/>
      <c r="D474" s="13"/>
      <c r="E474" s="13"/>
      <c r="F474" s="13"/>
      <c r="G474" s="339"/>
      <c r="H474" s="13"/>
      <c r="I474" s="13"/>
      <c r="J474" s="8"/>
      <c r="K474" s="66"/>
    </row>
    <row r="475" spans="1:11" ht="15.75">
      <c r="A475" s="13"/>
      <c r="B475" s="13"/>
      <c r="C475" s="13"/>
      <c r="D475" s="13"/>
      <c r="E475" s="13"/>
      <c r="F475" s="13"/>
      <c r="G475" s="339"/>
      <c r="H475" s="13"/>
      <c r="I475" s="13"/>
      <c r="J475" s="8"/>
      <c r="K475" s="66"/>
    </row>
    <row r="476" spans="1:11" ht="15.75">
      <c r="A476" s="13"/>
      <c r="B476" s="13" t="s">
        <v>568</v>
      </c>
      <c r="C476" s="13"/>
      <c r="D476" s="13"/>
      <c r="E476" s="13"/>
      <c r="F476" s="13"/>
      <c r="G476" s="339"/>
      <c r="H476" s="13"/>
      <c r="I476" s="13"/>
      <c r="J476" s="8"/>
      <c r="K476" s="66"/>
    </row>
    <row r="477" spans="1:11" ht="15.75">
      <c r="A477" s="13" t="s">
        <v>571</v>
      </c>
      <c r="B477" s="13"/>
      <c r="C477" s="13"/>
      <c r="D477" s="13"/>
      <c r="E477" s="13"/>
      <c r="F477" s="13"/>
      <c r="G477" s="339"/>
      <c r="H477" s="13"/>
      <c r="I477" s="13"/>
      <c r="J477" s="8"/>
      <c r="K477" s="66"/>
    </row>
    <row r="478" spans="1:11" ht="15.75">
      <c r="A478" s="13"/>
      <c r="B478" s="13" t="s">
        <v>569</v>
      </c>
      <c r="C478" s="13"/>
      <c r="D478" s="13"/>
      <c r="E478" s="13"/>
      <c r="F478" s="13"/>
      <c r="G478" s="339"/>
      <c r="H478" s="13"/>
      <c r="I478" s="13"/>
      <c r="J478" s="8"/>
      <c r="K478" s="66"/>
    </row>
    <row r="479" spans="1:11" ht="15.75">
      <c r="A479" s="13" t="s">
        <v>570</v>
      </c>
      <c r="B479" s="13"/>
      <c r="C479" s="13"/>
      <c r="D479" s="13"/>
      <c r="E479" s="13"/>
      <c r="F479" s="13"/>
      <c r="G479" s="339"/>
      <c r="H479" s="13"/>
      <c r="I479" s="13"/>
      <c r="J479" s="8"/>
      <c r="K479" s="66"/>
    </row>
    <row r="480" spans="1:11" ht="15.75">
      <c r="A480" s="13" t="s">
        <v>572</v>
      </c>
      <c r="B480" s="13"/>
      <c r="C480" s="13"/>
      <c r="D480" s="13"/>
      <c r="E480" s="13"/>
      <c r="F480" s="13"/>
      <c r="G480" s="339"/>
      <c r="H480" s="13"/>
      <c r="I480" s="13"/>
      <c r="J480" s="8"/>
      <c r="K480" s="66"/>
    </row>
    <row r="481" spans="1:11" ht="15.75">
      <c r="A481" s="13" t="s">
        <v>573</v>
      </c>
      <c r="B481" s="13"/>
      <c r="C481" s="13"/>
      <c r="D481" s="13"/>
      <c r="E481" s="13"/>
      <c r="F481" s="13"/>
      <c r="G481" s="339"/>
      <c r="H481" s="13"/>
      <c r="I481" s="13"/>
      <c r="J481" s="8"/>
      <c r="K481" s="66"/>
    </row>
    <row r="482" spans="1:11" ht="15.75">
      <c r="A482" s="13"/>
      <c r="B482" s="13" t="s">
        <v>268</v>
      </c>
      <c r="C482" s="13"/>
      <c r="D482" s="13"/>
      <c r="E482" s="13"/>
      <c r="F482" s="13"/>
      <c r="G482" s="339"/>
      <c r="H482" s="13"/>
      <c r="I482" s="168"/>
      <c r="J482" s="8"/>
      <c r="K482" s="66"/>
    </row>
    <row r="483" spans="1:11" ht="15.75">
      <c r="A483" s="13" t="s">
        <v>269</v>
      </c>
      <c r="B483" s="13"/>
      <c r="C483" s="13"/>
      <c r="D483" s="13"/>
      <c r="E483" s="13"/>
      <c r="F483" s="13"/>
      <c r="G483" s="339"/>
      <c r="H483" s="13"/>
      <c r="I483" s="13"/>
      <c r="J483" s="8"/>
      <c r="K483" s="66"/>
    </row>
    <row r="484" spans="1:11" ht="15.75">
      <c r="A484" s="13"/>
      <c r="B484" s="13"/>
      <c r="C484" s="13"/>
      <c r="D484" s="13"/>
      <c r="E484" s="13"/>
      <c r="F484" s="13"/>
      <c r="G484" s="339"/>
      <c r="H484" s="13"/>
      <c r="I484" s="13"/>
      <c r="J484" s="8"/>
      <c r="K484" s="66"/>
    </row>
    <row r="485" spans="1:11" ht="15.75">
      <c r="A485" s="13"/>
      <c r="B485" s="13"/>
      <c r="C485" s="13"/>
      <c r="D485" s="13"/>
      <c r="E485" s="13"/>
      <c r="F485" s="13"/>
      <c r="G485" s="339"/>
      <c r="H485" s="13"/>
      <c r="I485" s="13"/>
      <c r="J485" s="8"/>
      <c r="K485" s="66"/>
    </row>
    <row r="486" spans="1:11" ht="15.75">
      <c r="A486" s="13"/>
      <c r="B486" s="13"/>
      <c r="C486" s="13"/>
      <c r="D486" s="13"/>
      <c r="E486" s="13"/>
      <c r="F486" s="13"/>
      <c r="G486" s="339"/>
      <c r="H486" s="13"/>
      <c r="I486" s="13"/>
      <c r="J486" s="8"/>
      <c r="K486" s="66"/>
    </row>
    <row r="487" spans="1:11" ht="15.75">
      <c r="A487" s="13"/>
      <c r="B487" s="13"/>
      <c r="C487" s="13"/>
      <c r="D487" s="13"/>
      <c r="E487" s="13"/>
      <c r="F487" s="13"/>
      <c r="G487" s="339"/>
      <c r="H487" s="13"/>
      <c r="I487" s="13"/>
      <c r="J487" s="8"/>
      <c r="K487" s="66"/>
    </row>
    <row r="488" spans="1:11" ht="15.75">
      <c r="A488" s="13"/>
      <c r="B488" s="13"/>
      <c r="C488" s="13"/>
      <c r="D488" s="13"/>
      <c r="E488" s="13"/>
      <c r="F488" s="13"/>
      <c r="G488" s="339"/>
      <c r="H488" s="13"/>
      <c r="I488" s="13"/>
      <c r="J488" s="8"/>
      <c r="K488" s="66"/>
    </row>
    <row r="489" spans="1:11" ht="15.75">
      <c r="A489" s="13"/>
      <c r="B489" s="13"/>
      <c r="C489" s="13"/>
      <c r="D489" s="13"/>
      <c r="E489" s="13"/>
      <c r="F489" s="13"/>
      <c r="G489" s="339"/>
      <c r="H489" s="13"/>
      <c r="I489" s="13"/>
      <c r="J489" s="8"/>
      <c r="K489" s="66"/>
    </row>
    <row r="490" spans="1:11" ht="15.75">
      <c r="A490" s="13"/>
      <c r="B490" s="13"/>
      <c r="C490" s="13"/>
      <c r="D490" s="13"/>
      <c r="E490" s="13"/>
      <c r="F490" s="13"/>
      <c r="G490" s="339"/>
      <c r="H490" s="13"/>
      <c r="I490" s="13"/>
      <c r="J490" s="8"/>
      <c r="K490" s="66"/>
    </row>
    <row r="491" spans="1:11" ht="15.75">
      <c r="A491" s="13"/>
      <c r="B491" s="13"/>
      <c r="C491" s="13"/>
      <c r="D491" s="13"/>
      <c r="E491" s="13"/>
      <c r="F491" s="13"/>
      <c r="G491" s="339"/>
      <c r="H491" s="13"/>
      <c r="I491" s="13"/>
      <c r="J491" s="8"/>
      <c r="K491" s="66"/>
    </row>
    <row r="492" spans="1:11" ht="15.75">
      <c r="A492" s="13"/>
      <c r="B492" s="13"/>
      <c r="C492" s="13"/>
      <c r="D492" s="13"/>
      <c r="E492" s="13"/>
      <c r="F492" s="13"/>
      <c r="G492" s="339"/>
      <c r="H492" s="13"/>
      <c r="I492" s="13"/>
      <c r="J492" s="8"/>
      <c r="K492" s="66"/>
    </row>
    <row r="493" spans="1:11" ht="16.5" thickBot="1">
      <c r="A493" s="14" t="s">
        <v>622</v>
      </c>
      <c r="B493" s="14"/>
      <c r="C493" s="14"/>
      <c r="D493" s="14"/>
      <c r="E493" s="14"/>
      <c r="F493" s="14"/>
      <c r="G493" s="340"/>
      <c r="H493" s="14"/>
      <c r="I493" s="14"/>
      <c r="J493" s="8"/>
      <c r="K493" s="66"/>
    </row>
    <row r="494" spans="1:11" ht="78.75">
      <c r="A494" s="353" t="s">
        <v>260</v>
      </c>
      <c r="B494" s="726" t="s">
        <v>664</v>
      </c>
      <c r="C494" s="726"/>
      <c r="D494" s="726"/>
      <c r="E494" s="726"/>
      <c r="F494" s="354" t="s">
        <v>200</v>
      </c>
      <c r="G494" s="359" t="s">
        <v>202</v>
      </c>
      <c r="H494" s="355" t="s">
        <v>662</v>
      </c>
      <c r="I494" s="356" t="s">
        <v>663</v>
      </c>
      <c r="J494" s="57"/>
      <c r="K494" s="66"/>
    </row>
    <row r="495" spans="1:11" ht="15.75">
      <c r="A495" s="357">
        <v>80384</v>
      </c>
      <c r="B495" s="698" t="s">
        <v>624</v>
      </c>
      <c r="C495" s="698"/>
      <c r="D495" s="698"/>
      <c r="E495" s="698"/>
      <c r="F495" s="153">
        <v>200000</v>
      </c>
      <c r="G495" s="352">
        <v>200000</v>
      </c>
      <c r="H495" s="153">
        <f>F495-G495</f>
        <v>0</v>
      </c>
      <c r="I495" s="162">
        <f>G495*100/F495</f>
        <v>100</v>
      </c>
      <c r="J495" s="8"/>
      <c r="K495" s="66"/>
    </row>
    <row r="496" spans="1:11" ht="15.75">
      <c r="A496" s="357">
        <f>A495+1</f>
        <v>80385</v>
      </c>
      <c r="B496" s="698" t="s">
        <v>625</v>
      </c>
      <c r="C496" s="698"/>
      <c r="D496" s="698"/>
      <c r="E496" s="698"/>
      <c r="F496" s="153">
        <v>15000</v>
      </c>
      <c r="G496" s="352">
        <v>15000</v>
      </c>
      <c r="H496" s="153">
        <f aca="true" t="shared" si="8" ref="H496:H528">F496-G496</f>
        <v>0</v>
      </c>
      <c r="I496" s="162">
        <f aca="true" t="shared" si="9" ref="I496:I528">G496*100/F496</f>
        <v>100</v>
      </c>
      <c r="J496" s="8"/>
      <c r="K496" s="66"/>
    </row>
    <row r="497" spans="1:11" ht="15.75">
      <c r="A497" s="357">
        <f aca="true" t="shared" si="10" ref="A497:A503">A496+1</f>
        <v>80386</v>
      </c>
      <c r="B497" s="698" t="s">
        <v>626</v>
      </c>
      <c r="C497" s="698"/>
      <c r="D497" s="698"/>
      <c r="E497" s="698"/>
      <c r="F497" s="153">
        <v>25000</v>
      </c>
      <c r="G497" s="352">
        <v>25000</v>
      </c>
      <c r="H497" s="153">
        <f t="shared" si="8"/>
        <v>0</v>
      </c>
      <c r="I497" s="162">
        <f t="shared" si="9"/>
        <v>100</v>
      </c>
      <c r="J497" s="8"/>
      <c r="K497" s="66"/>
    </row>
    <row r="498" spans="1:11" ht="15.75">
      <c r="A498" s="357">
        <f t="shared" si="10"/>
        <v>80387</v>
      </c>
      <c r="B498" s="698" t="s">
        <v>627</v>
      </c>
      <c r="C498" s="698"/>
      <c r="D498" s="698"/>
      <c r="E498" s="698"/>
      <c r="F498" s="153">
        <v>20000</v>
      </c>
      <c r="G498" s="352">
        <v>20000</v>
      </c>
      <c r="H498" s="153">
        <f t="shared" si="8"/>
        <v>0</v>
      </c>
      <c r="I498" s="162">
        <f t="shared" si="9"/>
        <v>100</v>
      </c>
      <c r="J498" s="8"/>
      <c r="K498" s="66"/>
    </row>
    <row r="499" spans="1:11" ht="15.75">
      <c r="A499" s="357">
        <f t="shared" si="10"/>
        <v>80388</v>
      </c>
      <c r="B499" s="698" t="s">
        <v>628</v>
      </c>
      <c r="C499" s="698"/>
      <c r="D499" s="698"/>
      <c r="E499" s="698"/>
      <c r="F499" s="153">
        <v>20000</v>
      </c>
      <c r="G499" s="352">
        <v>12141.5</v>
      </c>
      <c r="H499" s="153">
        <f t="shared" si="8"/>
        <v>7858.5</v>
      </c>
      <c r="I499" s="162">
        <f t="shared" si="9"/>
        <v>60.7075</v>
      </c>
      <c r="J499" s="8"/>
      <c r="K499" s="66"/>
    </row>
    <row r="500" spans="1:11" ht="15.75">
      <c r="A500" s="357">
        <f t="shared" si="10"/>
        <v>80389</v>
      </c>
      <c r="B500" s="698" t="s">
        <v>629</v>
      </c>
      <c r="C500" s="698"/>
      <c r="D500" s="698"/>
      <c r="E500" s="698"/>
      <c r="F500" s="153">
        <v>50000</v>
      </c>
      <c r="G500" s="352">
        <v>50000</v>
      </c>
      <c r="H500" s="153">
        <f t="shared" si="8"/>
        <v>0</v>
      </c>
      <c r="I500" s="162">
        <f t="shared" si="9"/>
        <v>100</v>
      </c>
      <c r="J500" s="8"/>
      <c r="K500" s="66"/>
    </row>
    <row r="501" spans="1:11" ht="15.75">
      <c r="A501" s="357">
        <f t="shared" si="10"/>
        <v>80390</v>
      </c>
      <c r="B501" s="698" t="s">
        <v>630</v>
      </c>
      <c r="C501" s="698"/>
      <c r="D501" s="698"/>
      <c r="E501" s="698"/>
      <c r="F501" s="153">
        <v>35000</v>
      </c>
      <c r="G501" s="352">
        <v>35000</v>
      </c>
      <c r="H501" s="153">
        <f t="shared" si="8"/>
        <v>0</v>
      </c>
      <c r="I501" s="162">
        <f t="shared" si="9"/>
        <v>100</v>
      </c>
      <c r="J501" s="8"/>
      <c r="K501" s="66"/>
    </row>
    <row r="502" spans="1:11" ht="15.75">
      <c r="A502" s="357">
        <f t="shared" si="10"/>
        <v>80391</v>
      </c>
      <c r="B502" s="698" t="s">
        <v>631</v>
      </c>
      <c r="C502" s="698"/>
      <c r="D502" s="698"/>
      <c r="E502" s="698"/>
      <c r="F502" s="153">
        <v>60000</v>
      </c>
      <c r="G502" s="352">
        <v>60000</v>
      </c>
      <c r="H502" s="153">
        <f t="shared" si="8"/>
        <v>0</v>
      </c>
      <c r="I502" s="162">
        <f t="shared" si="9"/>
        <v>100</v>
      </c>
      <c r="J502" s="8"/>
      <c r="K502" s="66"/>
    </row>
    <row r="503" spans="1:11" ht="15.75">
      <c r="A503" s="357">
        <f t="shared" si="10"/>
        <v>80392</v>
      </c>
      <c r="B503" s="698" t="s">
        <v>632</v>
      </c>
      <c r="C503" s="698"/>
      <c r="D503" s="698"/>
      <c r="E503" s="698"/>
      <c r="F503" s="153">
        <v>30000</v>
      </c>
      <c r="G503" s="352">
        <v>30000</v>
      </c>
      <c r="H503" s="153">
        <f t="shared" si="8"/>
        <v>0</v>
      </c>
      <c r="I503" s="162">
        <f t="shared" si="9"/>
        <v>100</v>
      </c>
      <c r="J503" s="8"/>
      <c r="K503" s="66"/>
    </row>
    <row r="504" spans="1:11" ht="15.75">
      <c r="A504" s="357">
        <v>80394</v>
      </c>
      <c r="B504" s="698" t="s">
        <v>633</v>
      </c>
      <c r="C504" s="698"/>
      <c r="D504" s="698"/>
      <c r="E504" s="698"/>
      <c r="F504" s="153">
        <v>10000</v>
      </c>
      <c r="G504" s="352">
        <v>10000</v>
      </c>
      <c r="H504" s="153">
        <f t="shared" si="8"/>
        <v>0</v>
      </c>
      <c r="I504" s="162">
        <f t="shared" si="9"/>
        <v>100</v>
      </c>
      <c r="J504" s="8"/>
      <c r="K504" s="66"/>
    </row>
    <row r="505" spans="1:11" ht="15.75">
      <c r="A505" s="357">
        <f>A504+1</f>
        <v>80395</v>
      </c>
      <c r="B505" s="698" t="s">
        <v>634</v>
      </c>
      <c r="C505" s="698"/>
      <c r="D505" s="698"/>
      <c r="E505" s="698"/>
      <c r="F505" s="153">
        <v>10000</v>
      </c>
      <c r="G505" s="352">
        <v>10000</v>
      </c>
      <c r="H505" s="153">
        <f t="shared" si="8"/>
        <v>0</v>
      </c>
      <c r="I505" s="162">
        <f t="shared" si="9"/>
        <v>100</v>
      </c>
      <c r="J505" s="8"/>
      <c r="K505" s="66"/>
    </row>
    <row r="506" spans="1:11" ht="15.75">
      <c r="A506" s="357">
        <f aca="true" t="shared" si="11" ref="A506:A520">A505+1</f>
        <v>80396</v>
      </c>
      <c r="B506" s="698" t="s">
        <v>635</v>
      </c>
      <c r="C506" s="698"/>
      <c r="D506" s="698"/>
      <c r="E506" s="698"/>
      <c r="F506" s="153">
        <v>0</v>
      </c>
      <c r="G506" s="352">
        <v>0</v>
      </c>
      <c r="H506" s="153">
        <f t="shared" si="8"/>
        <v>0</v>
      </c>
      <c r="I506" s="162"/>
      <c r="J506" s="8"/>
      <c r="K506" s="66"/>
    </row>
    <row r="507" spans="1:11" ht="15.75">
      <c r="A507" s="357">
        <f t="shared" si="11"/>
        <v>80397</v>
      </c>
      <c r="B507" s="698" t="s">
        <v>636</v>
      </c>
      <c r="C507" s="698"/>
      <c r="D507" s="698"/>
      <c r="E507" s="698"/>
      <c r="F507" s="153">
        <v>20000</v>
      </c>
      <c r="G507" s="352">
        <v>18827.3</v>
      </c>
      <c r="H507" s="153">
        <f t="shared" si="8"/>
        <v>1172.7000000000007</v>
      </c>
      <c r="I507" s="162">
        <f t="shared" si="9"/>
        <v>94.1365</v>
      </c>
      <c r="J507" s="8"/>
      <c r="K507" s="66"/>
    </row>
    <row r="508" spans="1:11" ht="15.75">
      <c r="A508" s="357">
        <f t="shared" si="11"/>
        <v>80398</v>
      </c>
      <c r="B508" s="698" t="s">
        <v>637</v>
      </c>
      <c r="C508" s="698"/>
      <c r="D508" s="698"/>
      <c r="E508" s="698"/>
      <c r="F508" s="153">
        <v>7000</v>
      </c>
      <c r="G508" s="352">
        <v>6883.7</v>
      </c>
      <c r="H508" s="153">
        <f t="shared" si="8"/>
        <v>116.30000000000018</v>
      </c>
      <c r="I508" s="162">
        <f t="shared" si="9"/>
        <v>98.33857142857143</v>
      </c>
      <c r="J508" s="8"/>
      <c r="K508" s="66"/>
    </row>
    <row r="509" spans="1:11" ht="15.75">
      <c r="A509" s="357">
        <f t="shared" si="11"/>
        <v>80399</v>
      </c>
      <c r="B509" s="698" t="s">
        <v>638</v>
      </c>
      <c r="C509" s="698"/>
      <c r="D509" s="698"/>
      <c r="E509" s="698"/>
      <c r="F509" s="153">
        <v>15000</v>
      </c>
      <c r="G509" s="352">
        <v>13965.95</v>
      </c>
      <c r="H509" s="153">
        <f t="shared" si="8"/>
        <v>1034.0499999999993</v>
      </c>
      <c r="I509" s="162">
        <f t="shared" si="9"/>
        <v>93.10633333333334</v>
      </c>
      <c r="J509" s="8"/>
      <c r="K509" s="66"/>
    </row>
    <row r="510" spans="1:11" ht="15.75">
      <c r="A510" s="357">
        <f t="shared" si="11"/>
        <v>80400</v>
      </c>
      <c r="B510" s="698" t="s">
        <v>639</v>
      </c>
      <c r="C510" s="698"/>
      <c r="D510" s="698"/>
      <c r="E510" s="698"/>
      <c r="F510" s="153">
        <v>170000</v>
      </c>
      <c r="G510" s="352">
        <v>169427.35</v>
      </c>
      <c r="H510" s="153">
        <f t="shared" si="8"/>
        <v>572.6499999999942</v>
      </c>
      <c r="I510" s="162">
        <f t="shared" si="9"/>
        <v>99.66314705882353</v>
      </c>
      <c r="J510" s="8"/>
      <c r="K510" s="66"/>
    </row>
    <row r="511" spans="1:11" ht="15.75">
      <c r="A511" s="357">
        <f t="shared" si="11"/>
        <v>80401</v>
      </c>
      <c r="B511" s="698" t="s">
        <v>645</v>
      </c>
      <c r="C511" s="698"/>
      <c r="D511" s="698"/>
      <c r="E511" s="698"/>
      <c r="F511" s="153">
        <v>170000</v>
      </c>
      <c r="G511" s="352">
        <v>170000</v>
      </c>
      <c r="H511" s="153">
        <f t="shared" si="8"/>
        <v>0</v>
      </c>
      <c r="I511" s="162">
        <f t="shared" si="9"/>
        <v>100</v>
      </c>
      <c r="J511" s="8"/>
      <c r="K511" s="66"/>
    </row>
    <row r="512" spans="1:11" ht="15.75">
      <c r="A512" s="357">
        <f t="shared" si="11"/>
        <v>80402</v>
      </c>
      <c r="B512" s="698" t="s">
        <v>646</v>
      </c>
      <c r="C512" s="698"/>
      <c r="D512" s="698"/>
      <c r="E512" s="698"/>
      <c r="F512" s="153">
        <v>23109</v>
      </c>
      <c r="G512" s="352">
        <v>23109</v>
      </c>
      <c r="H512" s="153">
        <f t="shared" si="8"/>
        <v>0</v>
      </c>
      <c r="I512" s="162">
        <f t="shared" si="9"/>
        <v>100</v>
      </c>
      <c r="J512" s="8"/>
      <c r="K512" s="66"/>
    </row>
    <row r="513" spans="1:10" ht="15.75">
      <c r="A513" s="357">
        <f t="shared" si="11"/>
        <v>80403</v>
      </c>
      <c r="B513" s="698" t="s">
        <v>647</v>
      </c>
      <c r="C513" s="698"/>
      <c r="D513" s="698"/>
      <c r="E513" s="698"/>
      <c r="F513" s="153"/>
      <c r="G513" s="352"/>
      <c r="H513" s="153">
        <f t="shared" si="8"/>
        <v>0</v>
      </c>
      <c r="I513" s="162"/>
      <c r="J513" s="8"/>
    </row>
    <row r="514" spans="1:10" ht="15.75">
      <c r="A514" s="357">
        <f t="shared" si="11"/>
        <v>80404</v>
      </c>
      <c r="B514" s="698" t="s">
        <v>648</v>
      </c>
      <c r="C514" s="698"/>
      <c r="D514" s="698"/>
      <c r="E514" s="698"/>
      <c r="F514" s="153">
        <v>47479</v>
      </c>
      <c r="G514" s="352">
        <v>47479</v>
      </c>
      <c r="H514" s="153">
        <f t="shared" si="8"/>
        <v>0</v>
      </c>
      <c r="I514" s="162">
        <f t="shared" si="9"/>
        <v>100</v>
      </c>
      <c r="J514" s="8"/>
    </row>
    <row r="515" spans="1:10" ht="15.75">
      <c r="A515" s="357">
        <f t="shared" si="11"/>
        <v>80405</v>
      </c>
      <c r="B515" s="698" t="s">
        <v>649</v>
      </c>
      <c r="C515" s="698"/>
      <c r="D515" s="698"/>
      <c r="E515" s="698"/>
      <c r="F515" s="153">
        <v>30000</v>
      </c>
      <c r="G515" s="352">
        <v>30000</v>
      </c>
      <c r="H515" s="153">
        <f t="shared" si="8"/>
        <v>0</v>
      </c>
      <c r="I515" s="162">
        <f t="shared" si="9"/>
        <v>100</v>
      </c>
      <c r="J515" s="8"/>
    </row>
    <row r="516" spans="1:10" ht="15.75">
      <c r="A516" s="357">
        <f t="shared" si="11"/>
        <v>80406</v>
      </c>
      <c r="B516" s="698" t="s">
        <v>650</v>
      </c>
      <c r="C516" s="698"/>
      <c r="D516" s="698"/>
      <c r="E516" s="698"/>
      <c r="F516" s="153">
        <v>10000</v>
      </c>
      <c r="G516" s="352">
        <v>10000</v>
      </c>
      <c r="H516" s="153">
        <f t="shared" si="8"/>
        <v>0</v>
      </c>
      <c r="I516" s="162">
        <f t="shared" si="9"/>
        <v>100</v>
      </c>
      <c r="J516" s="8"/>
    </row>
    <row r="517" spans="1:10" ht="15.75">
      <c r="A517" s="357">
        <f t="shared" si="11"/>
        <v>80407</v>
      </c>
      <c r="B517" s="698" t="s">
        <v>651</v>
      </c>
      <c r="C517" s="698"/>
      <c r="D517" s="698"/>
      <c r="E517" s="698"/>
      <c r="F517" s="153">
        <v>20000</v>
      </c>
      <c r="G517" s="352">
        <v>20000</v>
      </c>
      <c r="H517" s="153">
        <f t="shared" si="8"/>
        <v>0</v>
      </c>
      <c r="I517" s="162">
        <f t="shared" si="9"/>
        <v>100</v>
      </c>
      <c r="J517" s="8"/>
    </row>
    <row r="518" spans="1:10" ht="15.75">
      <c r="A518" s="357">
        <f t="shared" si="11"/>
        <v>80408</v>
      </c>
      <c r="B518" s="698" t="s">
        <v>652</v>
      </c>
      <c r="C518" s="698"/>
      <c r="D518" s="698"/>
      <c r="E518" s="698"/>
      <c r="F518" s="153">
        <v>10000</v>
      </c>
      <c r="G518" s="352">
        <v>9880.8</v>
      </c>
      <c r="H518" s="153">
        <f t="shared" si="8"/>
        <v>119.20000000000073</v>
      </c>
      <c r="I518" s="162">
        <f t="shared" si="9"/>
        <v>98.80799999999999</v>
      </c>
      <c r="J518" s="8"/>
    </row>
    <row r="519" spans="1:10" ht="16.5" customHeight="1">
      <c r="A519" s="357">
        <f t="shared" si="11"/>
        <v>80409</v>
      </c>
      <c r="B519" s="698" t="s">
        <v>653</v>
      </c>
      <c r="C519" s="698"/>
      <c r="D519" s="698"/>
      <c r="E519" s="698"/>
      <c r="F519" s="153">
        <v>46185</v>
      </c>
      <c r="G519" s="352">
        <v>46185</v>
      </c>
      <c r="H519" s="153">
        <f t="shared" si="8"/>
        <v>0</v>
      </c>
      <c r="I519" s="162">
        <f t="shared" si="9"/>
        <v>100</v>
      </c>
      <c r="J519" s="8"/>
    </row>
    <row r="520" spans="1:10" ht="15.75">
      <c r="A520" s="357">
        <f t="shared" si="11"/>
        <v>80410</v>
      </c>
      <c r="B520" s="698" t="s">
        <v>654</v>
      </c>
      <c r="C520" s="698"/>
      <c r="D520" s="698"/>
      <c r="E520" s="698"/>
      <c r="F520" s="153">
        <v>26533.5</v>
      </c>
      <c r="G520" s="352">
        <v>26533.5</v>
      </c>
      <c r="H520" s="153">
        <f t="shared" si="8"/>
        <v>0</v>
      </c>
      <c r="I520" s="162">
        <f t="shared" si="9"/>
        <v>100</v>
      </c>
      <c r="J520" s="8"/>
    </row>
    <row r="521" spans="1:10" ht="15.75">
      <c r="A521" s="357">
        <v>80413</v>
      </c>
      <c r="B521" s="698" t="s">
        <v>655</v>
      </c>
      <c r="C521" s="698"/>
      <c r="D521" s="698"/>
      <c r="E521" s="698"/>
      <c r="F521" s="153">
        <v>40000</v>
      </c>
      <c r="G521" s="352">
        <v>39400</v>
      </c>
      <c r="H521" s="153">
        <f t="shared" si="8"/>
        <v>600</v>
      </c>
      <c r="I521" s="162">
        <f t="shared" si="9"/>
        <v>98.5</v>
      </c>
      <c r="J521" s="8"/>
    </row>
    <row r="522" spans="1:10" ht="15.75">
      <c r="A522" s="357">
        <f>A521+1</f>
        <v>80414</v>
      </c>
      <c r="B522" s="698" t="s">
        <v>656</v>
      </c>
      <c r="C522" s="698"/>
      <c r="D522" s="698"/>
      <c r="E522" s="698"/>
      <c r="F522" s="153">
        <v>40000</v>
      </c>
      <c r="G522" s="352">
        <v>39089.8</v>
      </c>
      <c r="H522" s="153">
        <f t="shared" si="8"/>
        <v>910.1999999999971</v>
      </c>
      <c r="I522" s="162">
        <f t="shared" si="9"/>
        <v>97.7245</v>
      </c>
      <c r="J522" s="8"/>
    </row>
    <row r="523" spans="1:10" ht="15.75">
      <c r="A523" s="357">
        <v>80416</v>
      </c>
      <c r="B523" s="698" t="s">
        <v>657</v>
      </c>
      <c r="C523" s="698"/>
      <c r="D523" s="698"/>
      <c r="E523" s="698"/>
      <c r="F523" s="153"/>
      <c r="G523" s="352"/>
      <c r="H523" s="153">
        <f t="shared" si="8"/>
        <v>0</v>
      </c>
      <c r="I523" s="162"/>
      <c r="J523" s="8"/>
    </row>
    <row r="524" spans="1:10" ht="15.75">
      <c r="A524" s="357">
        <f>A523+1</f>
        <v>80417</v>
      </c>
      <c r="B524" s="698" t="s">
        <v>658</v>
      </c>
      <c r="C524" s="698"/>
      <c r="D524" s="698"/>
      <c r="E524" s="698"/>
      <c r="F524" s="153">
        <v>10970.5</v>
      </c>
      <c r="G524" s="352">
        <v>10970.5</v>
      </c>
      <c r="H524" s="153">
        <f t="shared" si="8"/>
        <v>0</v>
      </c>
      <c r="I524" s="162">
        <f t="shared" si="9"/>
        <v>100</v>
      </c>
      <c r="J524" s="8"/>
    </row>
    <row r="525" spans="1:10" ht="15.75">
      <c r="A525" s="357">
        <v>81556</v>
      </c>
      <c r="B525" s="727" t="s">
        <v>659</v>
      </c>
      <c r="C525" s="728"/>
      <c r="D525" s="728"/>
      <c r="E525" s="729"/>
      <c r="F525" s="153">
        <v>69646</v>
      </c>
      <c r="G525" s="352">
        <v>69365.9</v>
      </c>
      <c r="H525" s="153">
        <f t="shared" si="8"/>
        <v>280.1000000000058</v>
      </c>
      <c r="I525" s="162">
        <f t="shared" si="9"/>
        <v>99.59782327771873</v>
      </c>
      <c r="J525" s="8"/>
    </row>
    <row r="526" spans="1:10" ht="15.75">
      <c r="A526" s="357">
        <v>81557</v>
      </c>
      <c r="B526" s="727" t="s">
        <v>660</v>
      </c>
      <c r="C526" s="728"/>
      <c r="D526" s="728"/>
      <c r="E526" s="729"/>
      <c r="F526" s="153">
        <v>30000</v>
      </c>
      <c r="G526" s="352">
        <v>29321.08</v>
      </c>
      <c r="H526" s="153">
        <f t="shared" si="8"/>
        <v>678.9199999999983</v>
      </c>
      <c r="I526" s="162">
        <f t="shared" si="9"/>
        <v>97.73693333333334</v>
      </c>
      <c r="J526" s="8"/>
    </row>
    <row r="527" spans="1:10" ht="15.75">
      <c r="A527" s="381">
        <v>80418</v>
      </c>
      <c r="B527" s="727" t="s">
        <v>374</v>
      </c>
      <c r="C527" s="728"/>
      <c r="D527" s="728"/>
      <c r="E527" s="729"/>
      <c r="F527" s="382">
        <v>13482</v>
      </c>
      <c r="G527" s="383">
        <v>13468.61</v>
      </c>
      <c r="H527" s="382">
        <f t="shared" si="8"/>
        <v>13.389999999999418</v>
      </c>
      <c r="I527" s="384">
        <f t="shared" si="9"/>
        <v>99.9006823913366</v>
      </c>
      <c r="J527" s="8"/>
    </row>
    <row r="528" spans="1:10" ht="16.5" thickBot="1">
      <c r="A528" s="361"/>
      <c r="B528" s="730" t="s">
        <v>661</v>
      </c>
      <c r="C528" s="730"/>
      <c r="D528" s="730"/>
      <c r="E528" s="730"/>
      <c r="F528" s="145">
        <f>SUM(F495:F527)</f>
        <v>1274405</v>
      </c>
      <c r="G528" s="360">
        <f>SUM(G495:G527)</f>
        <v>1261048.9900000002</v>
      </c>
      <c r="H528" s="145">
        <f t="shared" si="8"/>
        <v>13356.009999999776</v>
      </c>
      <c r="I528" s="164">
        <f t="shared" si="9"/>
        <v>98.95198072826145</v>
      </c>
      <c r="J528" s="8"/>
    </row>
    <row r="529" spans="1:10" ht="15.75">
      <c r="A529" s="373"/>
      <c r="B529" s="151"/>
      <c r="C529" s="151"/>
      <c r="D529" s="151"/>
      <c r="E529" s="151"/>
      <c r="F529" s="158"/>
      <c r="G529" s="374"/>
      <c r="H529" s="158"/>
      <c r="I529" s="158"/>
      <c r="J529" s="8"/>
    </row>
    <row r="530" spans="1:10" ht="15.75">
      <c r="A530" s="373"/>
      <c r="B530" s="151"/>
      <c r="C530" s="151"/>
      <c r="D530" s="151"/>
      <c r="E530" s="151"/>
      <c r="F530" s="158"/>
      <c r="G530" s="374"/>
      <c r="H530" s="158"/>
      <c r="I530" s="158"/>
      <c r="J530" s="8"/>
    </row>
    <row r="531" spans="1:10" ht="15.75">
      <c r="A531" s="266"/>
      <c r="B531" s="734"/>
      <c r="C531" s="734"/>
      <c r="D531" s="734"/>
      <c r="E531" s="734"/>
      <c r="F531" s="180"/>
      <c r="G531" s="180"/>
      <c r="H531" s="180"/>
      <c r="I531" s="180"/>
      <c r="J531" s="8"/>
    </row>
    <row r="532" spans="1:10" ht="15.75">
      <c r="A532" s="266"/>
      <c r="B532" s="170"/>
      <c r="C532" s="170"/>
      <c r="D532" s="170"/>
      <c r="E532" s="170"/>
      <c r="F532" s="180"/>
      <c r="G532" s="180"/>
      <c r="H532" s="180"/>
      <c r="I532" s="180"/>
      <c r="J532" s="8"/>
    </row>
    <row r="533" spans="1:10" ht="15.75">
      <c r="A533" s="266"/>
      <c r="B533" s="170"/>
      <c r="C533" s="170"/>
      <c r="D533" s="170"/>
      <c r="E533" s="170"/>
      <c r="F533" s="180"/>
      <c r="G533" s="180"/>
      <c r="H533" s="180"/>
      <c r="I533" s="180"/>
      <c r="J533" s="8"/>
    </row>
    <row r="534" spans="1:10" ht="15.75">
      <c r="A534" s="266"/>
      <c r="B534" s="734"/>
      <c r="C534" s="734"/>
      <c r="D534" s="734"/>
      <c r="E534" s="734"/>
      <c r="F534" s="180"/>
      <c r="G534" s="180"/>
      <c r="H534" s="180"/>
      <c r="I534" s="180"/>
      <c r="J534" s="8"/>
    </row>
    <row r="535" spans="1:10" ht="15.75">
      <c r="A535" s="14" t="s">
        <v>617</v>
      </c>
      <c r="B535" s="14"/>
      <c r="C535" s="14"/>
      <c r="D535" s="14"/>
      <c r="E535" s="14"/>
      <c r="F535" s="14"/>
      <c r="G535" s="14"/>
      <c r="H535" s="14"/>
      <c r="I535"/>
      <c r="J535" s="8"/>
    </row>
    <row r="536" spans="1:10" ht="15.75">
      <c r="A536" s="735" t="s">
        <v>672</v>
      </c>
      <c r="B536" s="736"/>
      <c r="C536" s="736"/>
      <c r="D536" s="736"/>
      <c r="E536" s="736"/>
      <c r="F536" s="736"/>
      <c r="G536" s="736"/>
      <c r="H536" s="736"/>
      <c r="I536"/>
      <c r="J536" s="8"/>
    </row>
    <row r="537" spans="1:10" ht="38.25" customHeight="1">
      <c r="A537" s="520" t="s">
        <v>665</v>
      </c>
      <c r="B537" s="770" t="s">
        <v>666</v>
      </c>
      <c r="C537" s="771"/>
      <c r="D537" s="771"/>
      <c r="E537" s="772"/>
      <c r="F537" s="363" t="s">
        <v>200</v>
      </c>
      <c r="G537" s="363" t="s">
        <v>667</v>
      </c>
      <c r="H537" s="364" t="s">
        <v>668</v>
      </c>
      <c r="I537"/>
      <c r="J537" s="8"/>
    </row>
    <row r="538" spans="1:10" ht="15.75">
      <c r="A538" s="178">
        <v>80403</v>
      </c>
      <c r="B538" s="142" t="s">
        <v>669</v>
      </c>
      <c r="C538" s="142"/>
      <c r="D538" s="142"/>
      <c r="E538" s="142"/>
      <c r="F538" s="126">
        <v>3000</v>
      </c>
      <c r="G538" s="126">
        <v>3000</v>
      </c>
      <c r="H538" s="128">
        <f>F538-G538</f>
        <v>0</v>
      </c>
      <c r="I538"/>
      <c r="J538" s="8"/>
    </row>
    <row r="539" spans="1:10" ht="15.75">
      <c r="A539" s="178">
        <v>80410</v>
      </c>
      <c r="B539" s="320" t="s">
        <v>654</v>
      </c>
      <c r="C539" s="321"/>
      <c r="D539" s="321"/>
      <c r="E539" s="321"/>
      <c r="F539" s="126">
        <v>40000</v>
      </c>
      <c r="G539" s="126">
        <v>13466.5</v>
      </c>
      <c r="H539" s="128">
        <f>F539-G539</f>
        <v>26533.5</v>
      </c>
      <c r="I539"/>
      <c r="J539" s="8"/>
    </row>
    <row r="540" spans="1:10" ht="15.75">
      <c r="A540" s="178">
        <v>80416</v>
      </c>
      <c r="B540" s="320" t="s">
        <v>657</v>
      </c>
      <c r="C540" s="321"/>
      <c r="D540" s="321"/>
      <c r="E540" s="321"/>
      <c r="F540" s="126">
        <v>14000</v>
      </c>
      <c r="G540" s="126">
        <v>14000</v>
      </c>
      <c r="H540" s="128">
        <f>F540-G540</f>
        <v>0</v>
      </c>
      <c r="I540"/>
      <c r="J540" s="8"/>
    </row>
    <row r="541" spans="1:10" ht="15.75">
      <c r="A541" s="178">
        <v>80409</v>
      </c>
      <c r="B541" s="320" t="s">
        <v>670</v>
      </c>
      <c r="C541" s="321"/>
      <c r="D541" s="321"/>
      <c r="E541" s="321"/>
      <c r="F541" s="126">
        <v>50000</v>
      </c>
      <c r="G541" s="126">
        <v>3815</v>
      </c>
      <c r="H541" s="128">
        <f>F541-G541</f>
        <v>46185</v>
      </c>
      <c r="I541"/>
      <c r="J541" s="8"/>
    </row>
    <row r="542" spans="1:10" ht="15.75">
      <c r="A542" s="178">
        <v>80417</v>
      </c>
      <c r="B542" s="320" t="s">
        <v>671</v>
      </c>
      <c r="C542" s="321"/>
      <c r="D542" s="321"/>
      <c r="E542" s="321"/>
      <c r="F542" s="126">
        <v>20000</v>
      </c>
      <c r="G542" s="126">
        <v>9029.5</v>
      </c>
      <c r="H542" s="128">
        <f>F542-G542</f>
        <v>10970.5</v>
      </c>
      <c r="J542" s="8"/>
    </row>
    <row r="543" spans="1:10" ht="16.5" thickBot="1">
      <c r="A543" s="365" t="s">
        <v>173</v>
      </c>
      <c r="B543" s="366"/>
      <c r="C543" s="367"/>
      <c r="D543" s="367"/>
      <c r="E543" s="367"/>
      <c r="F543" s="368">
        <f>SUM(F538:F542)</f>
        <v>127000</v>
      </c>
      <c r="G543" s="368">
        <f>SUM(G538:G542)</f>
        <v>43311</v>
      </c>
      <c r="H543" s="369">
        <f>SUM(H538:H542)</f>
        <v>83689</v>
      </c>
      <c r="J543" s="8"/>
    </row>
    <row r="544" spans="1:10" ht="16.5" thickTop="1">
      <c r="A544" s="13"/>
      <c r="B544" s="13"/>
      <c r="C544" s="13"/>
      <c r="D544" s="13"/>
      <c r="E544" s="13"/>
      <c r="F544" s="13"/>
      <c r="G544" s="339"/>
      <c r="H544" s="13"/>
      <c r="J544" s="8"/>
    </row>
    <row r="545" spans="1:10" ht="16.5" thickBot="1">
      <c r="A545" s="14" t="s">
        <v>618</v>
      </c>
      <c r="B545" s="14"/>
      <c r="C545" s="14"/>
      <c r="D545" s="14"/>
      <c r="E545" s="14"/>
      <c r="F545" s="14"/>
      <c r="G545" s="340"/>
      <c r="H545" s="13"/>
      <c r="J545" s="8"/>
    </row>
    <row r="546" spans="1:11" ht="28.5" customHeight="1">
      <c r="A546" s="521" t="s">
        <v>260</v>
      </c>
      <c r="B546" s="773" t="s">
        <v>623</v>
      </c>
      <c r="C546" s="773"/>
      <c r="D546" s="773"/>
      <c r="E546" s="773"/>
      <c r="F546" s="354" t="s">
        <v>200</v>
      </c>
      <c r="G546" s="358" t="s">
        <v>202</v>
      </c>
      <c r="H546" s="370" t="s">
        <v>680</v>
      </c>
      <c r="I546" s="371" t="s">
        <v>681</v>
      </c>
      <c r="J546" s="8"/>
      <c r="K546" s="22"/>
    </row>
    <row r="547" spans="1:10" ht="15.75">
      <c r="A547" s="269">
        <v>80394</v>
      </c>
      <c r="B547" s="707" t="s">
        <v>673</v>
      </c>
      <c r="C547" s="707"/>
      <c r="D547" s="707"/>
      <c r="E547" s="707"/>
      <c r="F547" s="126">
        <v>10000</v>
      </c>
      <c r="G547" s="126">
        <v>10000</v>
      </c>
      <c r="H547" s="126">
        <f>F547-G547</f>
        <v>0</v>
      </c>
      <c r="I547" s="128">
        <f>G547*100/F547</f>
        <v>100</v>
      </c>
      <c r="J547" s="8"/>
    </row>
    <row r="548" spans="1:10" ht="15.75">
      <c r="A548" s="269">
        <v>80395</v>
      </c>
      <c r="B548" s="707" t="s">
        <v>674</v>
      </c>
      <c r="C548" s="707"/>
      <c r="D548" s="707"/>
      <c r="E548" s="707"/>
      <c r="F548" s="126">
        <v>26891</v>
      </c>
      <c r="G548" s="126">
        <v>26891</v>
      </c>
      <c r="H548" s="126">
        <f aca="true" t="shared" si="12" ref="H548:H557">F548-G548</f>
        <v>0</v>
      </c>
      <c r="I548" s="128">
        <f aca="true" t="shared" si="13" ref="I548:I557">G548*100/F548</f>
        <v>100</v>
      </c>
      <c r="J548" s="8"/>
    </row>
    <row r="549" spans="1:10" ht="15.75">
      <c r="A549" s="269">
        <v>80411</v>
      </c>
      <c r="B549" s="707" t="s">
        <v>675</v>
      </c>
      <c r="C549" s="707"/>
      <c r="D549" s="707"/>
      <c r="E549" s="707"/>
      <c r="F549" s="126">
        <v>100000</v>
      </c>
      <c r="G549" s="126">
        <v>77000</v>
      </c>
      <c r="H549" s="126">
        <f t="shared" si="12"/>
        <v>23000</v>
      </c>
      <c r="I549" s="128">
        <f t="shared" si="13"/>
        <v>77</v>
      </c>
      <c r="J549" s="8"/>
    </row>
    <row r="550" spans="1:10" ht="15.75">
      <c r="A550" s="269">
        <v>80415</v>
      </c>
      <c r="B550" s="698" t="s">
        <v>676</v>
      </c>
      <c r="C550" s="698"/>
      <c r="D550" s="698"/>
      <c r="E550" s="698"/>
      <c r="F550" s="126">
        <v>30000</v>
      </c>
      <c r="G550" s="126">
        <v>25162.25</v>
      </c>
      <c r="H550" s="126">
        <f t="shared" si="12"/>
        <v>4837.75</v>
      </c>
      <c r="I550" s="128">
        <f t="shared" si="13"/>
        <v>83.87416666666667</v>
      </c>
      <c r="J550" s="8"/>
    </row>
    <row r="551" spans="1:10" ht="15.75">
      <c r="A551" s="269">
        <v>80389</v>
      </c>
      <c r="B551" s="698" t="s">
        <v>677</v>
      </c>
      <c r="C551" s="698"/>
      <c r="D551" s="698"/>
      <c r="E551" s="698"/>
      <c r="F551" s="126">
        <v>20000</v>
      </c>
      <c r="G551" s="126">
        <v>20000</v>
      </c>
      <c r="H551" s="126">
        <f t="shared" si="12"/>
        <v>0</v>
      </c>
      <c r="I551" s="128">
        <f t="shared" si="13"/>
        <v>100</v>
      </c>
      <c r="J551" s="8"/>
    </row>
    <row r="552" spans="1:10" ht="15.75">
      <c r="A552" s="269">
        <v>80393</v>
      </c>
      <c r="B552" s="698" t="s">
        <v>678</v>
      </c>
      <c r="C552" s="698"/>
      <c r="D552" s="698"/>
      <c r="E552" s="698"/>
      <c r="F552" s="126">
        <v>10000</v>
      </c>
      <c r="G552" s="126">
        <v>10000</v>
      </c>
      <c r="H552" s="126">
        <f t="shared" si="12"/>
        <v>0</v>
      </c>
      <c r="I552" s="128">
        <f t="shared" si="13"/>
        <v>100</v>
      </c>
      <c r="J552" s="8"/>
    </row>
    <row r="553" spans="1:10" ht="15.75">
      <c r="A553" s="269">
        <v>80412</v>
      </c>
      <c r="B553" s="698" t="s">
        <v>679</v>
      </c>
      <c r="C553" s="698"/>
      <c r="D553" s="698"/>
      <c r="E553" s="698"/>
      <c r="F553" s="126">
        <v>30000</v>
      </c>
      <c r="G553" s="126">
        <v>22315</v>
      </c>
      <c r="H553" s="126">
        <f t="shared" si="12"/>
        <v>7685</v>
      </c>
      <c r="I553" s="128">
        <f t="shared" si="13"/>
        <v>74.38333333333334</v>
      </c>
      <c r="J553" s="8"/>
    </row>
    <row r="554" spans="1:10" ht="15.75">
      <c r="A554" s="269">
        <v>80418</v>
      </c>
      <c r="B554" s="698" t="s">
        <v>376</v>
      </c>
      <c r="C554" s="698"/>
      <c r="D554" s="698"/>
      <c r="E554" s="698"/>
      <c r="F554" s="126">
        <v>5000</v>
      </c>
      <c r="G554" s="126"/>
      <c r="H554" s="126">
        <f t="shared" si="12"/>
        <v>5000</v>
      </c>
      <c r="I554" s="128">
        <f t="shared" si="13"/>
        <v>0</v>
      </c>
      <c r="J554" s="8"/>
    </row>
    <row r="555" spans="1:10" ht="15.75">
      <c r="A555" s="178">
        <v>80419</v>
      </c>
      <c r="B555" s="728" t="s">
        <v>375</v>
      </c>
      <c r="C555" s="614"/>
      <c r="D555" s="614"/>
      <c r="E555" s="615"/>
      <c r="F555" s="134">
        <v>18000</v>
      </c>
      <c r="G555" s="134">
        <v>17630.3</v>
      </c>
      <c r="H555" s="126">
        <f t="shared" si="12"/>
        <v>369.7000000000007</v>
      </c>
      <c r="I555" s="135"/>
      <c r="J555" s="8"/>
    </row>
    <row r="556" spans="1:10" ht="15.75">
      <c r="A556" s="385">
        <v>80420</v>
      </c>
      <c r="B556" s="728" t="s">
        <v>377</v>
      </c>
      <c r="C556" s="614"/>
      <c r="D556" s="614"/>
      <c r="E556" s="615"/>
      <c r="F556" s="134">
        <v>8000</v>
      </c>
      <c r="G556" s="134">
        <v>7995</v>
      </c>
      <c r="H556" s="134">
        <f t="shared" si="12"/>
        <v>5</v>
      </c>
      <c r="I556" s="135"/>
      <c r="J556" s="8"/>
    </row>
    <row r="557" spans="1:10" ht="16.5" thickBot="1">
      <c r="A557" s="687" t="s">
        <v>694</v>
      </c>
      <c r="B557" s="731"/>
      <c r="C557" s="731"/>
      <c r="D557" s="731"/>
      <c r="E557" s="732"/>
      <c r="F557" s="145">
        <f>SUM(F547:F556)</f>
        <v>257891</v>
      </c>
      <c r="G557" s="145">
        <f>SUM(G547:G556)</f>
        <v>216993.55</v>
      </c>
      <c r="H557" s="198">
        <f t="shared" si="12"/>
        <v>40897.45000000001</v>
      </c>
      <c r="I557" s="131">
        <f t="shared" si="13"/>
        <v>84.14157531670357</v>
      </c>
      <c r="J557" s="8"/>
    </row>
    <row r="558" spans="1:10" ht="15.75">
      <c r="A558" s="295"/>
      <c r="B558" s="814"/>
      <c r="C558" s="814"/>
      <c r="D558" s="814"/>
      <c r="E558" s="814"/>
      <c r="F558" s="323"/>
      <c r="G558" s="180"/>
      <c r="H558" s="323"/>
      <c r="I558" s="323"/>
      <c r="J558" s="8"/>
    </row>
    <row r="559" spans="1:10" ht="16.5" thickBot="1">
      <c r="A559" s="362" t="s">
        <v>619</v>
      </c>
      <c r="B559" s="322"/>
      <c r="C559" s="322"/>
      <c r="D559" s="322"/>
      <c r="E559" s="322"/>
      <c r="F559" s="324"/>
      <c r="G559" s="174"/>
      <c r="H559" s="324"/>
      <c r="I559" s="324"/>
      <c r="J559" s="8"/>
    </row>
    <row r="560" spans="1:10" ht="31.5">
      <c r="A560" s="521" t="s">
        <v>260</v>
      </c>
      <c r="B560" s="773" t="s">
        <v>623</v>
      </c>
      <c r="C560" s="773"/>
      <c r="D560" s="773"/>
      <c r="E560" s="773"/>
      <c r="F560" s="354" t="s">
        <v>200</v>
      </c>
      <c r="G560" s="358" t="s">
        <v>202</v>
      </c>
      <c r="H560" s="372" t="s">
        <v>693</v>
      </c>
      <c r="I560" s="371" t="s">
        <v>681</v>
      </c>
      <c r="J560" s="8"/>
    </row>
    <row r="561" spans="1:10" ht="15.75">
      <c r="A561" s="357">
        <v>70225</v>
      </c>
      <c r="B561" s="698" t="s">
        <v>682</v>
      </c>
      <c r="C561" s="698"/>
      <c r="D561" s="698"/>
      <c r="E561" s="698"/>
      <c r="F561" s="153">
        <v>10000</v>
      </c>
      <c r="G561" s="153">
        <v>9673.5</v>
      </c>
      <c r="H561" s="153">
        <f>F561-G561</f>
        <v>326.5</v>
      </c>
      <c r="I561" s="162">
        <f>G561*100/F561</f>
        <v>96.735</v>
      </c>
      <c r="J561" s="8"/>
    </row>
    <row r="562" spans="1:10" ht="15.75">
      <c r="A562" s="357">
        <v>70229</v>
      </c>
      <c r="B562" s="698" t="s">
        <v>683</v>
      </c>
      <c r="C562" s="698"/>
      <c r="D562" s="698"/>
      <c r="E562" s="698"/>
      <c r="F562" s="153">
        <v>15000</v>
      </c>
      <c r="G562" s="153">
        <v>12737.2</v>
      </c>
      <c r="H562" s="153">
        <f aca="true" t="shared" si="14" ref="H562:H574">F562-G562</f>
        <v>2262.7999999999993</v>
      </c>
      <c r="I562" s="162">
        <f aca="true" t="shared" si="15" ref="I562:I574">G562*100/F562</f>
        <v>84.91466666666666</v>
      </c>
      <c r="J562" s="8"/>
    </row>
    <row r="563" spans="1:10" ht="15.75">
      <c r="A563" s="357">
        <v>71431</v>
      </c>
      <c r="B563" s="698" t="s">
        <v>684</v>
      </c>
      <c r="C563" s="698"/>
      <c r="D563" s="698"/>
      <c r="E563" s="698"/>
      <c r="F563" s="153">
        <v>3362.87</v>
      </c>
      <c r="G563" s="153">
        <v>2641.5</v>
      </c>
      <c r="H563" s="153">
        <f t="shared" si="14"/>
        <v>721.3699999999999</v>
      </c>
      <c r="I563" s="162">
        <f t="shared" si="15"/>
        <v>78.5489775102814</v>
      </c>
      <c r="J563" s="8"/>
    </row>
    <row r="564" spans="1:10" ht="15.75">
      <c r="A564" s="357">
        <v>71633</v>
      </c>
      <c r="B564" s="698" t="s">
        <v>685</v>
      </c>
      <c r="C564" s="698"/>
      <c r="D564" s="698"/>
      <c r="E564" s="698"/>
      <c r="F564" s="153">
        <v>19589.79</v>
      </c>
      <c r="G564" s="153">
        <v>13573.17</v>
      </c>
      <c r="H564" s="153">
        <f t="shared" si="14"/>
        <v>6016.620000000001</v>
      </c>
      <c r="I564" s="162">
        <f t="shared" si="15"/>
        <v>69.2869601971231</v>
      </c>
      <c r="J564" s="8"/>
    </row>
    <row r="565" spans="1:10" ht="15.75">
      <c r="A565" s="357">
        <v>71807</v>
      </c>
      <c r="B565" s="698" t="s">
        <v>686</v>
      </c>
      <c r="C565" s="698"/>
      <c r="D565" s="698"/>
      <c r="E565" s="698"/>
      <c r="F565" s="153">
        <v>31826</v>
      </c>
      <c r="G565" s="153">
        <v>31826</v>
      </c>
      <c r="H565" s="153">
        <f t="shared" si="14"/>
        <v>0</v>
      </c>
      <c r="I565" s="162">
        <f t="shared" si="15"/>
        <v>100</v>
      </c>
      <c r="J565" s="8"/>
    </row>
    <row r="566" spans="1:10" ht="15.75">
      <c r="A566" s="357">
        <v>71808</v>
      </c>
      <c r="B566" s="698" t="s">
        <v>687</v>
      </c>
      <c r="C566" s="698"/>
      <c r="D566" s="698"/>
      <c r="E566" s="698"/>
      <c r="F566" s="153">
        <v>10000</v>
      </c>
      <c r="G566" s="153">
        <v>8235.4</v>
      </c>
      <c r="H566" s="153">
        <f t="shared" si="14"/>
        <v>1764.6000000000004</v>
      </c>
      <c r="I566" s="162">
        <f t="shared" si="15"/>
        <v>82.354</v>
      </c>
      <c r="J566" s="8"/>
    </row>
    <row r="567" spans="1:10" ht="15.75">
      <c r="A567" s="357">
        <v>71810</v>
      </c>
      <c r="B567" s="698" t="s">
        <v>688</v>
      </c>
      <c r="C567" s="698"/>
      <c r="D567" s="698"/>
      <c r="E567" s="698"/>
      <c r="F567" s="153">
        <v>10000</v>
      </c>
      <c r="G567" s="153"/>
      <c r="H567" s="153">
        <f t="shared" si="14"/>
        <v>10000</v>
      </c>
      <c r="I567" s="162">
        <f t="shared" si="15"/>
        <v>0</v>
      </c>
      <c r="J567" s="8"/>
    </row>
    <row r="568" spans="1:10" ht="15.75">
      <c r="A568" s="357">
        <v>71811</v>
      </c>
      <c r="B568" s="698" t="s">
        <v>689</v>
      </c>
      <c r="C568" s="698"/>
      <c r="D568" s="698"/>
      <c r="E568" s="698"/>
      <c r="F568" s="153">
        <v>6000</v>
      </c>
      <c r="G568" s="153">
        <v>5716.35</v>
      </c>
      <c r="H568" s="153">
        <f t="shared" si="14"/>
        <v>283.64999999999964</v>
      </c>
      <c r="I568" s="162">
        <f t="shared" si="15"/>
        <v>95.2725</v>
      </c>
      <c r="J568" s="8"/>
    </row>
    <row r="569" spans="1:10" ht="15.75">
      <c r="A569" s="357">
        <v>71812</v>
      </c>
      <c r="B569" s="698" t="s">
        <v>690</v>
      </c>
      <c r="C569" s="698"/>
      <c r="D569" s="698"/>
      <c r="E569" s="698"/>
      <c r="F569" s="153">
        <v>6000</v>
      </c>
      <c r="G569" s="153"/>
      <c r="H569" s="153">
        <f t="shared" si="14"/>
        <v>6000</v>
      </c>
      <c r="I569" s="162">
        <f t="shared" si="15"/>
        <v>0</v>
      </c>
      <c r="J569" s="8"/>
    </row>
    <row r="570" spans="1:10" ht="15.75">
      <c r="A570" s="357">
        <v>71813</v>
      </c>
      <c r="B570" s="698" t="s">
        <v>378</v>
      </c>
      <c r="C570" s="698"/>
      <c r="D570" s="698"/>
      <c r="E570" s="698"/>
      <c r="F570" s="153">
        <v>9000</v>
      </c>
      <c r="G570" s="153">
        <v>5895</v>
      </c>
      <c r="H570" s="153">
        <f t="shared" si="14"/>
        <v>3105</v>
      </c>
      <c r="I570" s="162">
        <f t="shared" si="15"/>
        <v>65.5</v>
      </c>
      <c r="J570" s="8"/>
    </row>
    <row r="571" spans="1:10" ht="15.75">
      <c r="A571" s="357">
        <v>80404</v>
      </c>
      <c r="B571" s="698" t="s">
        <v>691</v>
      </c>
      <c r="C571" s="698"/>
      <c r="D571" s="698"/>
      <c r="E571" s="698"/>
      <c r="F571" s="153">
        <v>15000</v>
      </c>
      <c r="G571" s="153">
        <v>12046.76</v>
      </c>
      <c r="H571" s="153">
        <f t="shared" si="14"/>
        <v>2953.24</v>
      </c>
      <c r="I571" s="162">
        <f t="shared" si="15"/>
        <v>80.31173333333334</v>
      </c>
      <c r="J571" s="8"/>
    </row>
    <row r="572" spans="1:10" ht="15.75">
      <c r="A572" s="357">
        <v>80391</v>
      </c>
      <c r="B572" s="698" t="s">
        <v>631</v>
      </c>
      <c r="C572" s="698"/>
      <c r="D572" s="698"/>
      <c r="E572" s="698"/>
      <c r="F572" s="153"/>
      <c r="G572" s="153"/>
      <c r="H572" s="153">
        <f t="shared" si="14"/>
        <v>0</v>
      </c>
      <c r="I572" s="162"/>
      <c r="J572" s="8"/>
    </row>
    <row r="573" spans="1:10" ht="15.75">
      <c r="A573" s="357">
        <v>81803</v>
      </c>
      <c r="B573" s="698" t="s">
        <v>692</v>
      </c>
      <c r="C573" s="698"/>
      <c r="D573" s="698"/>
      <c r="E573" s="698"/>
      <c r="F573" s="153">
        <v>3174</v>
      </c>
      <c r="G573" s="153">
        <v>3174</v>
      </c>
      <c r="H573" s="153">
        <f t="shared" si="14"/>
        <v>0</v>
      </c>
      <c r="I573" s="162">
        <f t="shared" si="15"/>
        <v>100</v>
      </c>
      <c r="J573" s="8"/>
    </row>
    <row r="574" spans="1:10" ht="16.5" thickBot="1">
      <c r="A574" s="733" t="s">
        <v>695</v>
      </c>
      <c r="B574" s="731"/>
      <c r="C574" s="731"/>
      <c r="D574" s="731"/>
      <c r="E574" s="732"/>
      <c r="F574" s="360">
        <f>SUM(F561:F573)</f>
        <v>138952.66</v>
      </c>
      <c r="G574" s="360">
        <f>SUM(G561:G573)</f>
        <v>105518.87999999999</v>
      </c>
      <c r="H574" s="145">
        <f t="shared" si="14"/>
        <v>33433.78000000001</v>
      </c>
      <c r="I574" s="164">
        <f t="shared" si="15"/>
        <v>75.93872618199607</v>
      </c>
      <c r="J574" s="8"/>
    </row>
    <row r="575" spans="1:10" ht="15.75">
      <c r="A575" s="13"/>
      <c r="B575" s="13"/>
      <c r="C575" s="13"/>
      <c r="D575" s="13"/>
      <c r="E575" s="13"/>
      <c r="F575" s="13"/>
      <c r="G575" s="339"/>
      <c r="H575" s="13"/>
      <c r="I575" s="13"/>
      <c r="J575" s="8"/>
    </row>
    <row r="576" spans="1:10" ht="15.75">
      <c r="A576" s="13"/>
      <c r="B576" s="13"/>
      <c r="C576" s="13"/>
      <c r="D576" s="13"/>
      <c r="E576" s="13"/>
      <c r="F576" s="13"/>
      <c r="G576" s="339"/>
      <c r="H576" s="13"/>
      <c r="I576" s="13"/>
      <c r="J576" s="8"/>
    </row>
    <row r="577" spans="1:10" ht="16.5" thickBot="1">
      <c r="A577" s="14" t="s">
        <v>620</v>
      </c>
      <c r="B577" s="13"/>
      <c r="C577" s="13"/>
      <c r="D577" s="13"/>
      <c r="E577" s="13"/>
      <c r="F577" s="13"/>
      <c r="G577" s="339"/>
      <c r="H577" s="13"/>
      <c r="I577" s="13"/>
      <c r="J577" s="8"/>
    </row>
    <row r="578" spans="1:10" ht="31.5">
      <c r="A578" s="353" t="s">
        <v>576</v>
      </c>
      <c r="B578" s="773" t="s">
        <v>623</v>
      </c>
      <c r="C578" s="773"/>
      <c r="D578" s="773"/>
      <c r="E578" s="773"/>
      <c r="F578" s="354" t="s">
        <v>200</v>
      </c>
      <c r="G578" s="358" t="s">
        <v>202</v>
      </c>
      <c r="H578" s="160" t="s">
        <v>577</v>
      </c>
      <c r="I578" s="160" t="s">
        <v>577</v>
      </c>
      <c r="J578" s="8"/>
    </row>
    <row r="579" spans="1:10" ht="15.75">
      <c r="A579" s="357"/>
      <c r="B579" s="698" t="s">
        <v>574</v>
      </c>
      <c r="C579" s="698"/>
      <c r="D579" s="698"/>
      <c r="E579" s="698"/>
      <c r="F579" s="153">
        <v>10000</v>
      </c>
      <c r="G579" s="153">
        <v>10000</v>
      </c>
      <c r="H579" s="153">
        <f>F579-G579</f>
        <v>0</v>
      </c>
      <c r="I579" s="375">
        <f>G579*100/F579</f>
        <v>100</v>
      </c>
      <c r="J579" s="8"/>
    </row>
    <row r="580" spans="1:10" ht="15.75">
      <c r="A580" s="357"/>
      <c r="B580" s="698" t="s">
        <v>575</v>
      </c>
      <c r="C580" s="698"/>
      <c r="D580" s="698"/>
      <c r="E580" s="698"/>
      <c r="F580" s="153">
        <v>25000</v>
      </c>
      <c r="G580" s="153">
        <v>25000</v>
      </c>
      <c r="H580" s="153">
        <f>F580-G580</f>
        <v>0</v>
      </c>
      <c r="I580" s="375">
        <f>G580*100/F580</f>
        <v>100</v>
      </c>
      <c r="J580" s="8"/>
    </row>
    <row r="581" spans="1:10" ht="15.75">
      <c r="A581" s="357"/>
      <c r="B581" s="698"/>
      <c r="C581" s="698"/>
      <c r="D581" s="698"/>
      <c r="E581" s="698"/>
      <c r="F581" s="153"/>
      <c r="G581" s="153"/>
      <c r="H581" s="153">
        <f>F581-G581</f>
        <v>0</v>
      </c>
      <c r="I581" s="375"/>
      <c r="J581" s="8"/>
    </row>
    <row r="582" spans="1:10" ht="16.5" thickBot="1">
      <c r="A582" s="376"/>
      <c r="B582" s="730" t="s">
        <v>125</v>
      </c>
      <c r="C582" s="730"/>
      <c r="D582" s="730"/>
      <c r="E582" s="730"/>
      <c r="F582" s="145">
        <f>SUM(F579:F581)</f>
        <v>35000</v>
      </c>
      <c r="G582" s="145">
        <f>SUM(G579:G581)</f>
        <v>35000</v>
      </c>
      <c r="H582" s="147">
        <f>F582-G582</f>
        <v>0</v>
      </c>
      <c r="I582" s="272">
        <f>G582*100/F582</f>
        <v>100</v>
      </c>
      <c r="J582" s="8"/>
    </row>
    <row r="583" spans="1:10" ht="12.75">
      <c r="A583" s="8"/>
      <c r="B583" s="8"/>
      <c r="C583" s="8"/>
      <c r="D583" s="8"/>
      <c r="E583" s="8"/>
      <c r="F583" s="8"/>
      <c r="G583" s="26"/>
      <c r="H583" s="8"/>
      <c r="I583" s="8"/>
      <c r="J583" s="8"/>
    </row>
    <row r="584" spans="1:10" ht="15.75">
      <c r="A584" s="13"/>
      <c r="B584" s="13"/>
      <c r="C584" s="13"/>
      <c r="D584" s="13"/>
      <c r="E584" s="13"/>
      <c r="F584" s="13"/>
      <c r="G584" s="339"/>
      <c r="H584" s="13"/>
      <c r="I584" s="13"/>
      <c r="J584" s="8"/>
    </row>
    <row r="585" spans="1:10" ht="15.75">
      <c r="A585" s="14" t="s">
        <v>621</v>
      </c>
      <c r="B585" s="14"/>
      <c r="C585" s="14"/>
      <c r="D585" s="14"/>
      <c r="E585" s="14"/>
      <c r="F585" s="14"/>
      <c r="G585" s="339"/>
      <c r="H585" s="13"/>
      <c r="I585" s="13"/>
      <c r="J585" s="8"/>
    </row>
    <row r="586" spans="1:10" ht="16.5" thickBot="1">
      <c r="A586" s="13"/>
      <c r="B586" s="13"/>
      <c r="C586" s="13"/>
      <c r="D586" s="13"/>
      <c r="E586" s="13"/>
      <c r="F586" s="13"/>
      <c r="G586" s="339"/>
      <c r="H586" s="13"/>
      <c r="I586" s="13"/>
      <c r="J586" s="8"/>
    </row>
    <row r="587" spans="1:10" ht="31.5">
      <c r="A587" s="353" t="s">
        <v>578</v>
      </c>
      <c r="B587" s="773" t="s">
        <v>616</v>
      </c>
      <c r="C587" s="773"/>
      <c r="D587" s="773"/>
      <c r="E587" s="773"/>
      <c r="F587" s="354" t="s">
        <v>200</v>
      </c>
      <c r="G587" s="380" t="s">
        <v>583</v>
      </c>
      <c r="H587" s="355" t="s">
        <v>577</v>
      </c>
      <c r="I587" s="356" t="s">
        <v>577</v>
      </c>
      <c r="J587" s="8"/>
    </row>
    <row r="588" spans="1:10" ht="15.75">
      <c r="A588" s="378">
        <v>10</v>
      </c>
      <c r="B588" s="698" t="s">
        <v>579</v>
      </c>
      <c r="C588" s="698"/>
      <c r="D588" s="698"/>
      <c r="E588" s="698"/>
      <c r="F588" s="377">
        <v>1274405</v>
      </c>
      <c r="G588" s="153">
        <v>1261048.99</v>
      </c>
      <c r="H588" s="153">
        <f>F588-G588</f>
        <v>13356.01000000001</v>
      </c>
      <c r="I588" s="162">
        <f>G588*100/F588</f>
        <v>98.95198072826142</v>
      </c>
      <c r="J588" s="8"/>
    </row>
    <row r="589" spans="1:10" ht="15.75">
      <c r="A589" s="378">
        <v>21</v>
      </c>
      <c r="B589" s="698" t="s">
        <v>580</v>
      </c>
      <c r="C589" s="698"/>
      <c r="D589" s="698"/>
      <c r="E589" s="698"/>
      <c r="F589" s="377">
        <v>257891</v>
      </c>
      <c r="G589" s="153">
        <f>G557</f>
        <v>216993.55</v>
      </c>
      <c r="H589" s="153">
        <f>F589-G589</f>
        <v>40897.45000000001</v>
      </c>
      <c r="I589" s="162">
        <f>G589*100/F589</f>
        <v>84.14157531670357</v>
      </c>
      <c r="J589" s="8"/>
    </row>
    <row r="590" spans="1:10" ht="15.75">
      <c r="A590" s="378">
        <v>22</v>
      </c>
      <c r="B590" s="698" t="s">
        <v>581</v>
      </c>
      <c r="C590" s="698"/>
      <c r="D590" s="698"/>
      <c r="E590" s="698"/>
      <c r="F590" s="377">
        <v>138952.66</v>
      </c>
      <c r="G590" s="153">
        <f>G574</f>
        <v>105518.87999999999</v>
      </c>
      <c r="H590" s="153">
        <f>F590-G590</f>
        <v>33433.78000000001</v>
      </c>
      <c r="I590" s="162">
        <f>G590*100/F590</f>
        <v>75.93872618199607</v>
      </c>
      <c r="J590" s="8"/>
    </row>
    <row r="591" spans="1:10" ht="15.75">
      <c r="A591" s="378">
        <v>65</v>
      </c>
      <c r="B591" s="698" t="s">
        <v>582</v>
      </c>
      <c r="C591" s="698"/>
      <c r="D591" s="698"/>
      <c r="E591" s="698"/>
      <c r="F591" s="377">
        <v>35000</v>
      </c>
      <c r="G591" s="153">
        <f>G582</f>
        <v>35000</v>
      </c>
      <c r="H591" s="153">
        <f>F591-G591</f>
        <v>0</v>
      </c>
      <c r="I591" s="162">
        <f>G591*100/F591</f>
        <v>100</v>
      </c>
      <c r="J591" s="8"/>
    </row>
    <row r="592" spans="1:10" ht="16.5" thickBot="1">
      <c r="A592" s="376"/>
      <c r="B592" s="730" t="s">
        <v>125</v>
      </c>
      <c r="C592" s="730"/>
      <c r="D592" s="730"/>
      <c r="E592" s="730"/>
      <c r="F592" s="379">
        <f>SUM(F588:F591)</f>
        <v>1706248.66</v>
      </c>
      <c r="G592" s="145">
        <f>SUM(G588:G591)</f>
        <v>1618561.42</v>
      </c>
      <c r="H592" s="145">
        <f>F592-G592</f>
        <v>87687.23999999999</v>
      </c>
      <c r="I592" s="164">
        <f>G592*100/F592</f>
        <v>94.86081706285414</v>
      </c>
      <c r="J592" s="8"/>
    </row>
    <row r="593" spans="1:10" ht="15.75">
      <c r="A593" s="270"/>
      <c r="B593" s="151"/>
      <c r="C593" s="151"/>
      <c r="D593" s="151"/>
      <c r="E593" s="151"/>
      <c r="F593" s="297"/>
      <c r="G593" s="158"/>
      <c r="H593" s="158"/>
      <c r="I593" s="158"/>
      <c r="J593" s="8"/>
    </row>
    <row r="594" spans="1:10" ht="15.75">
      <c r="A594" s="270"/>
      <c r="B594" s="151"/>
      <c r="C594" s="151"/>
      <c r="D594" s="151"/>
      <c r="E594" s="151"/>
      <c r="F594" s="297"/>
      <c r="G594" s="158"/>
      <c r="H594" s="158"/>
      <c r="I594" s="158"/>
      <c r="J594" s="8"/>
    </row>
    <row r="595" spans="1:10" ht="15.75">
      <c r="A595" s="270"/>
      <c r="B595" s="151"/>
      <c r="C595" s="151"/>
      <c r="D595" s="151"/>
      <c r="E595" s="151"/>
      <c r="F595" s="297"/>
      <c r="G595" s="158"/>
      <c r="H595" s="158"/>
      <c r="I595" s="158"/>
      <c r="J595" s="8"/>
    </row>
    <row r="596" spans="1:10" ht="15.75">
      <c r="A596" s="270"/>
      <c r="B596" s="151"/>
      <c r="C596" s="151"/>
      <c r="D596" s="151"/>
      <c r="E596" s="151"/>
      <c r="F596" s="297"/>
      <c r="G596" s="158"/>
      <c r="H596" s="158"/>
      <c r="I596" s="158"/>
      <c r="J596" s="8"/>
    </row>
    <row r="597" spans="1:10" ht="15.75">
      <c r="A597" s="13"/>
      <c r="B597" s="13"/>
      <c r="C597" s="13"/>
      <c r="D597" s="13"/>
      <c r="E597" s="13"/>
      <c r="F597" s="13"/>
      <c r="G597" s="339"/>
      <c r="H597" s="13"/>
      <c r="I597" s="13"/>
      <c r="J597" s="8"/>
    </row>
    <row r="598" spans="1:10" ht="15.75">
      <c r="A598" s="13"/>
      <c r="B598" s="13"/>
      <c r="C598" s="13"/>
      <c r="D598" s="13"/>
      <c r="E598" s="13"/>
      <c r="F598" s="13"/>
      <c r="G598" s="339"/>
      <c r="H598" s="13"/>
      <c r="I598" s="13"/>
      <c r="J598" s="8"/>
    </row>
    <row r="599" spans="1:10" ht="15.75">
      <c r="A599" s="14" t="s">
        <v>75</v>
      </c>
      <c r="B599" s="13"/>
      <c r="C599" s="13"/>
      <c r="D599" s="13"/>
      <c r="E599" s="13"/>
      <c r="F599" s="13"/>
      <c r="G599" s="339"/>
      <c r="H599" s="13"/>
      <c r="I599" s="13"/>
      <c r="J599" s="8"/>
    </row>
    <row r="600" spans="1:10" ht="15.75">
      <c r="A600" s="14"/>
      <c r="B600" s="13"/>
      <c r="C600" s="13"/>
      <c r="D600" s="13"/>
      <c r="E600" s="13"/>
      <c r="F600" s="13"/>
      <c r="G600" s="339"/>
      <c r="H600" s="13"/>
      <c r="I600" s="13"/>
      <c r="J600" s="8"/>
    </row>
    <row r="601" spans="1:10" ht="15.75">
      <c r="A601" s="13"/>
      <c r="B601" s="13" t="s">
        <v>76</v>
      </c>
      <c r="C601" s="13"/>
      <c r="D601" s="13"/>
      <c r="E601" s="13"/>
      <c r="F601" s="13"/>
      <c r="G601" s="339"/>
      <c r="H601" s="13"/>
      <c r="I601" s="13"/>
      <c r="J601" s="8"/>
    </row>
    <row r="602" spans="1:10" ht="15.75">
      <c r="A602" s="13" t="s">
        <v>77</v>
      </c>
      <c r="B602" s="13"/>
      <c r="C602" s="13"/>
      <c r="D602" s="13"/>
      <c r="E602" s="13"/>
      <c r="F602" s="13"/>
      <c r="G602" s="339"/>
      <c r="H602" s="13"/>
      <c r="I602" s="13"/>
      <c r="J602" s="8"/>
    </row>
    <row r="603" spans="1:10" ht="15.75">
      <c r="A603" s="13" t="s">
        <v>78</v>
      </c>
      <c r="B603" s="13"/>
      <c r="C603" s="13"/>
      <c r="D603" s="13"/>
      <c r="E603" s="13"/>
      <c r="F603" s="13"/>
      <c r="G603" s="339"/>
      <c r="H603" s="13"/>
      <c r="I603" s="13"/>
      <c r="J603" s="8"/>
    </row>
    <row r="604" spans="1:11" ht="15" customHeight="1">
      <c r="A604" s="13"/>
      <c r="B604" s="13" t="s">
        <v>79</v>
      </c>
      <c r="C604" s="13"/>
      <c r="D604" s="13"/>
      <c r="E604" s="13"/>
      <c r="F604" s="13"/>
      <c r="G604" s="344"/>
      <c r="H604" s="13"/>
      <c r="I604" s="13"/>
      <c r="J604" s="8"/>
      <c r="K604" s="44"/>
    </row>
    <row r="605" spans="1:11" ht="15" customHeight="1">
      <c r="A605" s="13"/>
      <c r="B605" s="13"/>
      <c r="C605" s="13"/>
      <c r="D605" s="13"/>
      <c r="E605" s="13"/>
      <c r="F605" s="13"/>
      <c r="G605" s="344"/>
      <c r="H605" s="13"/>
      <c r="I605" s="13"/>
      <c r="J605" s="8"/>
      <c r="K605" s="44"/>
    </row>
    <row r="606" spans="1:11" ht="15" customHeight="1">
      <c r="A606" s="13"/>
      <c r="B606" s="13"/>
      <c r="C606" s="13"/>
      <c r="D606" s="13"/>
      <c r="E606" s="13"/>
      <c r="F606" s="13"/>
      <c r="G606" s="344"/>
      <c r="H606" s="13"/>
      <c r="I606" s="13"/>
      <c r="J606" s="8"/>
      <c r="K606" s="44"/>
    </row>
    <row r="607" spans="1:11" ht="15" customHeight="1">
      <c r="A607" s="13"/>
      <c r="B607" s="13"/>
      <c r="C607" s="13"/>
      <c r="D607" s="13"/>
      <c r="E607" s="13"/>
      <c r="F607" s="13"/>
      <c r="G607" s="344"/>
      <c r="H607" s="13"/>
      <c r="I607" s="13"/>
      <c r="J607" s="8"/>
      <c r="K607" s="44"/>
    </row>
    <row r="608" spans="1:11" ht="15" customHeight="1">
      <c r="A608" s="13"/>
      <c r="B608" s="13"/>
      <c r="C608" s="13"/>
      <c r="D608" s="13"/>
      <c r="E608" s="13"/>
      <c r="F608" s="13"/>
      <c r="G608" s="344"/>
      <c r="H608" s="13"/>
      <c r="I608" s="13"/>
      <c r="J608" s="8"/>
      <c r="K608" s="44"/>
    </row>
    <row r="609" spans="1:11" ht="15" customHeight="1">
      <c r="A609" s="13"/>
      <c r="B609" s="13"/>
      <c r="C609" s="13"/>
      <c r="D609" s="13"/>
      <c r="E609" s="13"/>
      <c r="F609" s="13"/>
      <c r="G609" s="344"/>
      <c r="H609" s="13"/>
      <c r="I609" s="13"/>
      <c r="J609" s="8"/>
      <c r="K609" s="44"/>
    </row>
    <row r="610" spans="1:11" ht="15" customHeight="1">
      <c r="A610" s="13"/>
      <c r="B610" s="13"/>
      <c r="C610" s="13"/>
      <c r="D610" s="13"/>
      <c r="E610" s="13"/>
      <c r="F610" s="13"/>
      <c r="G610" s="344"/>
      <c r="H610" s="13"/>
      <c r="I610" s="13"/>
      <c r="J610" s="8"/>
      <c r="K610" s="44"/>
    </row>
    <row r="611" spans="1:11" ht="15" customHeight="1">
      <c r="A611" s="13"/>
      <c r="B611" s="13"/>
      <c r="C611" s="13"/>
      <c r="D611" s="13"/>
      <c r="E611" s="13"/>
      <c r="F611" s="13"/>
      <c r="G611" s="344"/>
      <c r="H611" s="13"/>
      <c r="I611" s="13"/>
      <c r="J611" s="8"/>
      <c r="K611" s="44"/>
    </row>
    <row r="612" spans="1:11" ht="15" customHeight="1">
      <c r="A612" s="13"/>
      <c r="B612" s="13"/>
      <c r="C612" s="13"/>
      <c r="D612" s="13"/>
      <c r="E612" s="13"/>
      <c r="F612" s="13"/>
      <c r="G612" s="344"/>
      <c r="H612" s="13"/>
      <c r="I612" s="13"/>
      <c r="J612" s="8"/>
      <c r="K612" s="44"/>
    </row>
    <row r="613" spans="1:11" ht="15" customHeight="1">
      <c r="A613" s="13"/>
      <c r="B613" s="13"/>
      <c r="C613" s="13"/>
      <c r="D613" s="13"/>
      <c r="E613" s="13"/>
      <c r="F613" s="13"/>
      <c r="G613" s="344"/>
      <c r="H613" s="13"/>
      <c r="I613" s="13"/>
      <c r="J613" s="8"/>
      <c r="K613" s="44"/>
    </row>
    <row r="614" spans="1:11" ht="15" customHeight="1">
      <c r="A614" s="13"/>
      <c r="B614" s="13"/>
      <c r="C614" s="13"/>
      <c r="D614" s="13"/>
      <c r="E614" s="13"/>
      <c r="F614" s="13"/>
      <c r="G614" s="344"/>
      <c r="H614" s="13"/>
      <c r="I614" s="13"/>
      <c r="J614" s="8"/>
      <c r="K614" s="44"/>
    </row>
    <row r="615" spans="1:11" ht="15" customHeight="1">
      <c r="A615" s="13"/>
      <c r="B615" s="13"/>
      <c r="C615" s="13"/>
      <c r="D615" s="13"/>
      <c r="E615" s="13"/>
      <c r="F615" s="13"/>
      <c r="G615" s="344"/>
      <c r="H615" s="13"/>
      <c r="I615" s="13"/>
      <c r="J615" s="8"/>
      <c r="K615" s="44"/>
    </row>
    <row r="616" spans="1:11" ht="15" customHeight="1">
      <c r="A616" s="13"/>
      <c r="B616" s="13"/>
      <c r="C616" s="13"/>
      <c r="D616" s="13"/>
      <c r="E616" s="13"/>
      <c r="F616" s="13"/>
      <c r="G616" s="344"/>
      <c r="H616" s="13"/>
      <c r="I616" s="13"/>
      <c r="J616" s="8"/>
      <c r="K616" s="44"/>
    </row>
    <row r="617" spans="1:11" ht="15" customHeight="1">
      <c r="A617" s="13"/>
      <c r="B617" s="13"/>
      <c r="C617" s="13"/>
      <c r="D617" s="13"/>
      <c r="E617" s="13"/>
      <c r="F617" s="13"/>
      <c r="G617" s="344"/>
      <c r="H617" s="13"/>
      <c r="I617" s="13"/>
      <c r="J617" s="8"/>
      <c r="K617" s="44"/>
    </row>
    <row r="618" spans="1:11" ht="15" customHeight="1">
      <c r="A618" s="14" t="s">
        <v>566</v>
      </c>
      <c r="B618" s="14"/>
      <c r="C618" s="14" t="s">
        <v>567</v>
      </c>
      <c r="D618" s="13"/>
      <c r="E618" s="13"/>
      <c r="F618" s="13"/>
      <c r="G618" s="344"/>
      <c r="H618" s="13"/>
      <c r="I618" s="13"/>
      <c r="J618" s="8"/>
      <c r="K618" s="44"/>
    </row>
    <row r="619" spans="1:11" ht="16.5" thickBot="1">
      <c r="A619" s="13"/>
      <c r="B619" s="13"/>
      <c r="C619" s="13"/>
      <c r="D619" s="13"/>
      <c r="E619" s="13"/>
      <c r="F619" s="168"/>
      <c r="G619" s="339"/>
      <c r="H619" s="13"/>
      <c r="I619" s="13"/>
      <c r="J619" s="8"/>
      <c r="K619" s="386"/>
    </row>
    <row r="620" spans="1:11" ht="66" customHeight="1">
      <c r="A620" s="863" t="s">
        <v>565</v>
      </c>
      <c r="B620" s="864"/>
      <c r="C620" s="864"/>
      <c r="D620" s="392" t="s">
        <v>562</v>
      </c>
      <c r="E620" s="860" t="s">
        <v>561</v>
      </c>
      <c r="F620" s="860"/>
      <c r="G620" s="861" t="s">
        <v>560</v>
      </c>
      <c r="H620" s="862"/>
      <c r="I620" s="13"/>
      <c r="J620" s="8"/>
      <c r="K620" s="386"/>
    </row>
    <row r="621" spans="1:11" ht="29.25" customHeight="1">
      <c r="A621" s="865"/>
      <c r="B621" s="707"/>
      <c r="C621" s="707"/>
      <c r="D621" s="178"/>
      <c r="E621" s="389" t="s">
        <v>564</v>
      </c>
      <c r="F621" s="390" t="s">
        <v>563</v>
      </c>
      <c r="G621" s="391" t="s">
        <v>221</v>
      </c>
      <c r="H621" s="393" t="s">
        <v>222</v>
      </c>
      <c r="I621" s="13"/>
      <c r="J621" s="8"/>
      <c r="K621" s="44"/>
    </row>
    <row r="622" spans="1:13" ht="15.75">
      <c r="A622" s="865" t="s">
        <v>439</v>
      </c>
      <c r="B622" s="707"/>
      <c r="C622" s="707"/>
      <c r="D622" s="178">
        <v>12</v>
      </c>
      <c r="E622" s="178">
        <v>12</v>
      </c>
      <c r="F622" s="178"/>
      <c r="G622" s="271">
        <v>11</v>
      </c>
      <c r="H622" s="394"/>
      <c r="I622" s="4"/>
      <c r="J622" s="4"/>
      <c r="K622" s="671"/>
      <c r="L622" s="671"/>
      <c r="M622" s="433"/>
    </row>
    <row r="623" spans="1:13" ht="15.75">
      <c r="A623" s="865" t="s">
        <v>440</v>
      </c>
      <c r="B623" s="707"/>
      <c r="C623" s="707"/>
      <c r="D623" s="178">
        <v>35</v>
      </c>
      <c r="E623" s="178">
        <v>34</v>
      </c>
      <c r="F623" s="178"/>
      <c r="G623" s="271">
        <v>34</v>
      </c>
      <c r="H623" s="394"/>
      <c r="I623" s="4"/>
      <c r="J623" s="4"/>
      <c r="K623" s="671"/>
      <c r="L623" s="671"/>
      <c r="M623" s="433"/>
    </row>
    <row r="624" spans="1:13" ht="15.75">
      <c r="A624" s="865" t="s">
        <v>441</v>
      </c>
      <c r="B624" s="707"/>
      <c r="C624" s="707"/>
      <c r="D624" s="178">
        <v>17</v>
      </c>
      <c r="E624" s="178">
        <v>16</v>
      </c>
      <c r="F624" s="178"/>
      <c r="G624" s="271">
        <v>15</v>
      </c>
      <c r="H624" s="394"/>
      <c r="I624" s="4"/>
      <c r="J624" s="4"/>
      <c r="K624" s="671"/>
      <c r="L624" s="671"/>
      <c r="M624" s="433"/>
    </row>
    <row r="625" spans="1:13" ht="15.75">
      <c r="A625" s="865" t="s">
        <v>442</v>
      </c>
      <c r="B625" s="707"/>
      <c r="C625" s="707"/>
      <c r="D625" s="178">
        <v>22</v>
      </c>
      <c r="E625" s="178">
        <v>21</v>
      </c>
      <c r="F625" s="178"/>
      <c r="G625" s="271">
        <v>21</v>
      </c>
      <c r="H625" s="394"/>
      <c r="I625" s="4"/>
      <c r="J625" s="4"/>
      <c r="K625" s="671"/>
      <c r="L625" s="671"/>
      <c r="M625" s="433"/>
    </row>
    <row r="626" spans="1:13" ht="15.75">
      <c r="A626" s="865" t="s">
        <v>443</v>
      </c>
      <c r="B626" s="707"/>
      <c r="C626" s="707"/>
      <c r="D626" s="178">
        <v>5</v>
      </c>
      <c r="E626" s="178">
        <v>5</v>
      </c>
      <c r="F626" s="178"/>
      <c r="G626" s="271">
        <v>5</v>
      </c>
      <c r="H626" s="394"/>
      <c r="I626" s="4"/>
      <c r="J626" s="4"/>
      <c r="K626" s="671"/>
      <c r="L626" s="671"/>
      <c r="M626" s="433"/>
    </row>
    <row r="627" spans="1:13" ht="15.75">
      <c r="A627" s="865" t="s">
        <v>444</v>
      </c>
      <c r="B627" s="707"/>
      <c r="C627" s="707"/>
      <c r="D627" s="178">
        <v>10</v>
      </c>
      <c r="E627" s="178">
        <v>9</v>
      </c>
      <c r="F627" s="178"/>
      <c r="G627" s="271">
        <v>19</v>
      </c>
      <c r="H627" s="394"/>
      <c r="I627" s="4"/>
      <c r="J627" s="4"/>
      <c r="K627" s="671"/>
      <c r="L627" s="671"/>
      <c r="M627" s="433"/>
    </row>
    <row r="628" spans="1:13" ht="15.75">
      <c r="A628" s="865" t="s">
        <v>445</v>
      </c>
      <c r="B628" s="707"/>
      <c r="C628" s="707"/>
      <c r="D628" s="178">
        <v>9</v>
      </c>
      <c r="E628" s="178">
        <v>8</v>
      </c>
      <c r="F628" s="178"/>
      <c r="G628" s="271">
        <v>9</v>
      </c>
      <c r="H628" s="394"/>
      <c r="I628" s="4"/>
      <c r="J628" s="4"/>
      <c r="K628" s="671"/>
      <c r="L628" s="671"/>
      <c r="M628" s="433"/>
    </row>
    <row r="629" spans="1:13" ht="15.75">
      <c r="A629" s="865" t="s">
        <v>446</v>
      </c>
      <c r="B629" s="707"/>
      <c r="C629" s="707"/>
      <c r="D629" s="178">
        <v>8</v>
      </c>
      <c r="E629" s="178">
        <v>7</v>
      </c>
      <c r="F629" s="178"/>
      <c r="G629" s="271">
        <v>7</v>
      </c>
      <c r="H629" s="394"/>
      <c r="I629" s="4"/>
      <c r="J629" s="4"/>
      <c r="K629" s="671"/>
      <c r="L629" s="671"/>
      <c r="M629" s="433"/>
    </row>
    <row r="630" spans="1:13" ht="15.75">
      <c r="A630" s="866" t="s">
        <v>447</v>
      </c>
      <c r="B630" s="867"/>
      <c r="C630" s="867"/>
      <c r="D630" s="434">
        <f>SUM(D631+D632+D633)</f>
        <v>113</v>
      </c>
      <c r="E630" s="434">
        <f>SUM(E631+E632+E633)</f>
        <v>110</v>
      </c>
      <c r="F630" s="434">
        <f>SUM(F631+F632+F633)</f>
        <v>3</v>
      </c>
      <c r="G630" s="434">
        <f>SUM(G631+G632+G633)</f>
        <v>107</v>
      </c>
      <c r="H630" s="434">
        <f>SUM(H631+H632+H633)</f>
        <v>4</v>
      </c>
      <c r="I630" s="4"/>
      <c r="J630" s="4"/>
      <c r="K630" s="671"/>
      <c r="L630" s="671"/>
      <c r="M630" s="433"/>
    </row>
    <row r="631" spans="1:13" ht="15.75">
      <c r="A631" s="865" t="s">
        <v>448</v>
      </c>
      <c r="B631" s="707"/>
      <c r="C631" s="707"/>
      <c r="D631" s="178">
        <v>4</v>
      </c>
      <c r="E631" s="178">
        <v>4</v>
      </c>
      <c r="F631" s="178"/>
      <c r="G631" s="271">
        <v>4</v>
      </c>
      <c r="H631" s="394"/>
      <c r="I631" s="4"/>
      <c r="J631" s="4"/>
      <c r="K631" s="671"/>
      <c r="L631" s="671"/>
      <c r="M631" s="433"/>
    </row>
    <row r="632" spans="1:13" ht="15.75">
      <c r="A632" s="865" t="s">
        <v>449</v>
      </c>
      <c r="B632" s="707"/>
      <c r="C632" s="707"/>
      <c r="D632" s="178">
        <v>99</v>
      </c>
      <c r="E632" s="178">
        <v>96</v>
      </c>
      <c r="F632" s="178">
        <v>3</v>
      </c>
      <c r="G632" s="271">
        <v>94</v>
      </c>
      <c r="H632" s="394">
        <v>3</v>
      </c>
      <c r="I632" s="4"/>
      <c r="J632" s="266"/>
      <c r="K632" s="671"/>
      <c r="L632" s="671"/>
      <c r="M632" s="433"/>
    </row>
    <row r="633" spans="1:13" ht="15.75">
      <c r="A633" s="865" t="s">
        <v>450</v>
      </c>
      <c r="B633" s="707"/>
      <c r="C633" s="707"/>
      <c r="D633" s="178">
        <v>10</v>
      </c>
      <c r="E633" s="178">
        <v>10</v>
      </c>
      <c r="F633" s="178"/>
      <c r="G633" s="271">
        <v>9</v>
      </c>
      <c r="H633" s="394">
        <v>1</v>
      </c>
      <c r="I633" s="4"/>
      <c r="J633" s="266"/>
      <c r="K633" s="671"/>
      <c r="L633" s="671"/>
      <c r="M633" s="433"/>
    </row>
    <row r="634" spans="1:13" ht="15.75">
      <c r="A634" s="865" t="s">
        <v>451</v>
      </c>
      <c r="B634" s="707"/>
      <c r="C634" s="707"/>
      <c r="D634" s="178">
        <v>12</v>
      </c>
      <c r="E634" s="178">
        <v>12</v>
      </c>
      <c r="F634" s="178"/>
      <c r="G634" s="271">
        <v>13</v>
      </c>
      <c r="H634" s="394"/>
      <c r="I634" s="4"/>
      <c r="J634" s="4"/>
      <c r="K634" s="671"/>
      <c r="L634" s="671"/>
      <c r="M634" s="433"/>
    </row>
    <row r="635" spans="1:13" ht="15.75">
      <c r="A635" s="866" t="s">
        <v>250</v>
      </c>
      <c r="B635" s="868"/>
      <c r="C635" s="868"/>
      <c r="D635" s="434">
        <f>SUM(D636+D637+D638+D639)</f>
        <v>517</v>
      </c>
      <c r="E635" s="434">
        <f>SUM(E636+E637+E638+E639)</f>
        <v>517</v>
      </c>
      <c r="F635" s="434">
        <f>SUM(F636+F637+F638+F639)</f>
        <v>9</v>
      </c>
      <c r="G635" s="434">
        <f>SUM(G636+G637+G638+G639)</f>
        <v>517</v>
      </c>
      <c r="H635" s="434">
        <f>SUM(H636+H637+H638+H639)</f>
        <v>9</v>
      </c>
      <c r="I635" s="4"/>
      <c r="J635" s="4"/>
      <c r="K635" s="671"/>
      <c r="L635" s="671"/>
      <c r="M635" s="433"/>
    </row>
    <row r="636" spans="1:13" ht="15.75">
      <c r="A636" s="865" t="s">
        <v>448</v>
      </c>
      <c r="B636" s="707"/>
      <c r="C636" s="707"/>
      <c r="D636" s="178">
        <v>7</v>
      </c>
      <c r="E636" s="178">
        <v>7</v>
      </c>
      <c r="F636" s="178"/>
      <c r="G636" s="271">
        <v>7</v>
      </c>
      <c r="H636" s="394"/>
      <c r="I636" s="4"/>
      <c r="J636" s="4"/>
      <c r="K636" s="671"/>
      <c r="L636" s="671"/>
      <c r="M636" s="433"/>
    </row>
    <row r="637" spans="1:13" ht="15.75">
      <c r="A637" s="865" t="s">
        <v>247</v>
      </c>
      <c r="B637" s="707"/>
      <c r="C637" s="707"/>
      <c r="D637" s="178">
        <v>15</v>
      </c>
      <c r="E637" s="178">
        <v>15</v>
      </c>
      <c r="F637" s="178"/>
      <c r="G637" s="271">
        <v>15</v>
      </c>
      <c r="H637" s="394"/>
      <c r="I637" s="4"/>
      <c r="J637" s="4"/>
      <c r="K637" s="671"/>
      <c r="L637" s="671"/>
      <c r="M637" s="433"/>
    </row>
    <row r="638" spans="1:13" ht="15.75">
      <c r="A638" s="865" t="s">
        <v>248</v>
      </c>
      <c r="B638" s="707"/>
      <c r="C638" s="707"/>
      <c r="D638" s="178">
        <v>417</v>
      </c>
      <c r="E638" s="178">
        <v>417</v>
      </c>
      <c r="F638" s="178"/>
      <c r="G638" s="271">
        <v>417</v>
      </c>
      <c r="H638" s="394"/>
      <c r="I638" s="4"/>
      <c r="J638" s="4"/>
      <c r="K638" s="671"/>
      <c r="L638" s="671"/>
      <c r="M638" s="433"/>
    </row>
    <row r="639" spans="1:13" ht="15.75">
      <c r="A639" s="865" t="s">
        <v>249</v>
      </c>
      <c r="B639" s="707"/>
      <c r="C639" s="707"/>
      <c r="D639" s="178">
        <v>78</v>
      </c>
      <c r="E639" s="178">
        <v>78</v>
      </c>
      <c r="F639" s="178">
        <v>9</v>
      </c>
      <c r="G639" s="271">
        <v>78</v>
      </c>
      <c r="H639" s="394">
        <v>9</v>
      </c>
      <c r="I639" s="4"/>
      <c r="J639" s="4"/>
      <c r="K639" s="671"/>
      <c r="L639" s="671"/>
      <c r="M639" s="433"/>
    </row>
    <row r="640" spans="1:13" ht="15.75">
      <c r="A640" s="865"/>
      <c r="B640" s="707"/>
      <c r="C640" s="707"/>
      <c r="D640" s="178"/>
      <c r="E640" s="178"/>
      <c r="F640" s="178"/>
      <c r="G640" s="271"/>
      <c r="H640" s="394"/>
      <c r="I640" s="17"/>
      <c r="J640" s="17"/>
      <c r="K640" s="44"/>
      <c r="L640" s="44"/>
      <c r="M640" s="44"/>
    </row>
    <row r="641" spans="1:13" ht="15.75">
      <c r="A641" s="865"/>
      <c r="B641" s="707"/>
      <c r="C641" s="707"/>
      <c r="D641" s="178"/>
      <c r="E641" s="178"/>
      <c r="F641" s="178"/>
      <c r="G641" s="271"/>
      <c r="H641" s="394"/>
      <c r="I641" s="17"/>
      <c r="J641" s="17"/>
      <c r="K641" s="44"/>
      <c r="L641" s="44"/>
      <c r="M641" s="44"/>
    </row>
    <row r="642" spans="1:13" ht="16.5" thickBot="1">
      <c r="A642" s="869" t="s">
        <v>199</v>
      </c>
      <c r="B642" s="870"/>
      <c r="C642" s="870"/>
      <c r="D642" s="435">
        <f>SUM(D622:D629)+D630+D634+D635</f>
        <v>760</v>
      </c>
      <c r="E642" s="435">
        <f>SUM(E622:E629)+E630+E634+E635</f>
        <v>751</v>
      </c>
      <c r="F642" s="435">
        <f>SUM(F622:F629)+F630+F634+F635</f>
        <v>12</v>
      </c>
      <c r="G642" s="435">
        <f>SUM(G622:G629)+G630+G634+G635</f>
        <v>758</v>
      </c>
      <c r="H642" s="435">
        <f>SUM(H622:H629)+H630+H634+H635</f>
        <v>13</v>
      </c>
      <c r="I642" s="17"/>
      <c r="J642" s="17"/>
      <c r="K642" s="44"/>
      <c r="L642" s="44"/>
      <c r="M642" s="44"/>
    </row>
    <row r="643" spans="1:13" ht="15.75">
      <c r="A643" s="589"/>
      <c r="B643" s="589"/>
      <c r="C643" s="589"/>
      <c r="D643" s="8"/>
      <c r="E643" s="8"/>
      <c r="F643" s="8"/>
      <c r="G643" s="26"/>
      <c r="H643" s="8"/>
      <c r="I643" s="17"/>
      <c r="J643" s="17"/>
      <c r="K643" s="44"/>
      <c r="L643" s="44"/>
      <c r="M643" s="44"/>
    </row>
    <row r="644" spans="1:13" ht="15.75">
      <c r="A644" s="13"/>
      <c r="B644" s="13"/>
      <c r="C644" s="13"/>
      <c r="D644" s="13"/>
      <c r="E644" s="13"/>
      <c r="F644" s="13"/>
      <c r="G644" s="339"/>
      <c r="H644" s="13"/>
      <c r="I644" s="266"/>
      <c r="J644" s="17"/>
      <c r="K644" s="44"/>
      <c r="L644" s="44"/>
      <c r="M644" s="44"/>
    </row>
    <row r="645" spans="1:13" ht="15.75">
      <c r="A645" s="13"/>
      <c r="B645" s="13"/>
      <c r="C645" s="13"/>
      <c r="D645" s="13"/>
      <c r="E645" s="13"/>
      <c r="F645" s="13"/>
      <c r="G645" s="339"/>
      <c r="H645" s="13"/>
      <c r="I645" s="266"/>
      <c r="J645" s="17"/>
      <c r="K645" s="44"/>
      <c r="L645" s="44"/>
      <c r="M645" s="44"/>
    </row>
    <row r="646" spans="1:13" ht="15.75">
      <c r="A646" s="13"/>
      <c r="B646" s="13"/>
      <c r="C646" s="13"/>
      <c r="D646" s="13"/>
      <c r="E646" s="13"/>
      <c r="F646" s="13"/>
      <c r="G646" s="339"/>
      <c r="H646" s="13"/>
      <c r="I646" s="266"/>
      <c r="J646" s="17"/>
      <c r="K646" s="44"/>
      <c r="L646" s="44"/>
      <c r="M646" s="44"/>
    </row>
    <row r="647" spans="1:13" ht="15.75">
      <c r="A647" s="13"/>
      <c r="B647" s="13"/>
      <c r="C647" s="13"/>
      <c r="D647" s="13"/>
      <c r="E647" s="13"/>
      <c r="F647" s="13"/>
      <c r="G647" s="339"/>
      <c r="H647" s="13"/>
      <c r="I647" s="266"/>
      <c r="J647" s="17"/>
      <c r="K647" s="44"/>
      <c r="L647" s="44"/>
      <c r="M647" s="44"/>
    </row>
    <row r="648" spans="1:13" ht="15.75">
      <c r="A648" s="13"/>
      <c r="B648" s="13"/>
      <c r="C648" s="13"/>
      <c r="D648" s="13"/>
      <c r="E648" s="13"/>
      <c r="F648" s="13"/>
      <c r="G648" s="339"/>
      <c r="H648" s="13"/>
      <c r="I648" s="266"/>
      <c r="J648" s="17"/>
      <c r="K648" s="44"/>
      <c r="L648" s="44"/>
      <c r="M648" s="44"/>
    </row>
    <row r="649" spans="1:13" ht="15.75">
      <c r="A649" s="13"/>
      <c r="B649" s="13"/>
      <c r="C649" s="13"/>
      <c r="D649" s="13"/>
      <c r="E649" s="13"/>
      <c r="F649" s="13"/>
      <c r="G649" s="339"/>
      <c r="H649" s="13"/>
      <c r="I649" s="266"/>
      <c r="J649" s="17"/>
      <c r="K649" s="44"/>
      <c r="L649" s="44"/>
      <c r="M649" s="44"/>
    </row>
    <row r="650" spans="1:13" ht="15.75">
      <c r="A650" s="13"/>
      <c r="B650" s="13"/>
      <c r="C650" s="13"/>
      <c r="D650" s="13"/>
      <c r="E650" s="13"/>
      <c r="F650" s="13"/>
      <c r="G650" s="339"/>
      <c r="H650" s="13"/>
      <c r="I650" s="266"/>
      <c r="J650" s="17"/>
      <c r="K650" s="44"/>
      <c r="L650" s="44"/>
      <c r="M650" s="44"/>
    </row>
    <row r="651" spans="1:13" ht="15.75">
      <c r="A651" s="13"/>
      <c r="B651" s="13"/>
      <c r="C651" s="13"/>
      <c r="D651" s="13"/>
      <c r="E651" s="13"/>
      <c r="F651" s="13"/>
      <c r="G651" s="339"/>
      <c r="H651" s="13"/>
      <c r="I651" s="266"/>
      <c r="J651" s="17"/>
      <c r="K651" s="44"/>
      <c r="L651" s="44"/>
      <c r="M651" s="44"/>
    </row>
    <row r="652" spans="1:13" ht="15.75">
      <c r="A652" s="13"/>
      <c r="B652" s="13"/>
      <c r="C652" s="13"/>
      <c r="D652" s="13"/>
      <c r="E652" s="13"/>
      <c r="F652" s="13"/>
      <c r="G652" s="339"/>
      <c r="H652" s="13"/>
      <c r="I652" s="266"/>
      <c r="J652" s="17"/>
      <c r="K652" s="44"/>
      <c r="L652" s="44"/>
      <c r="M652" s="44"/>
    </row>
    <row r="653" spans="1:13" ht="15.75">
      <c r="A653" s="266"/>
      <c r="B653" s="266"/>
      <c r="C653" s="266"/>
      <c r="D653" s="266"/>
      <c r="E653" s="266"/>
      <c r="F653" s="266"/>
      <c r="G653" s="266"/>
      <c r="H653" s="266"/>
      <c r="I653" s="266"/>
      <c r="J653" s="17"/>
      <c r="K653" s="44"/>
      <c r="L653" s="44"/>
      <c r="M653" s="44"/>
    </row>
    <row r="654" spans="1:13" ht="15.75">
      <c r="A654" s="270"/>
      <c r="B654" s="266"/>
      <c r="C654" s="266"/>
      <c r="D654" s="266"/>
      <c r="E654" s="266"/>
      <c r="F654" s="266"/>
      <c r="G654" s="266"/>
      <c r="H654" s="266"/>
      <c r="I654" s="266"/>
      <c r="J654" s="17"/>
      <c r="K654" s="44"/>
      <c r="L654" s="44"/>
      <c r="M654" s="44"/>
    </row>
    <row r="655" spans="1:13" ht="15.75">
      <c r="A655" s="266"/>
      <c r="B655" s="151"/>
      <c r="C655" s="151"/>
      <c r="D655" s="151"/>
      <c r="E655" s="151"/>
      <c r="F655" s="151"/>
      <c r="G655" s="151"/>
      <c r="H655" s="151"/>
      <c r="I655" s="151"/>
      <c r="J655" s="16"/>
      <c r="K655" s="44"/>
      <c r="L655" s="44"/>
      <c r="M655" s="44"/>
    </row>
    <row r="656" spans="1:20" ht="15.75">
      <c r="A656" s="395"/>
      <c r="B656" s="395"/>
      <c r="C656" s="396"/>
      <c r="D656" s="397"/>
      <c r="E656" s="97"/>
      <c r="F656" s="97"/>
      <c r="G656" s="122"/>
      <c r="H656" s="97"/>
      <c r="I656" s="397"/>
      <c r="J656" s="17"/>
      <c r="K656" s="28"/>
      <c r="L656" s="29"/>
      <c r="M656" s="30"/>
      <c r="N656" s="31"/>
      <c r="O656" s="31"/>
      <c r="P656" s="31"/>
      <c r="Q656" s="31"/>
      <c r="R656" s="31"/>
      <c r="S656" s="32"/>
      <c r="T656" s="4"/>
    </row>
    <row r="657" spans="1:20" ht="15.75">
      <c r="A657" s="395"/>
      <c r="B657" s="395"/>
      <c r="C657" s="396"/>
      <c r="D657" s="397"/>
      <c r="E657" s="97"/>
      <c r="F657" s="97"/>
      <c r="G657" s="122"/>
      <c r="H657" s="97"/>
      <c r="I657" s="415"/>
      <c r="J657" s="419"/>
      <c r="K657" s="28"/>
      <c r="L657" s="29"/>
      <c r="M657" s="30"/>
      <c r="N657" s="31"/>
      <c r="O657" s="31"/>
      <c r="P657" s="31"/>
      <c r="Q657" s="31"/>
      <c r="R657" s="31"/>
      <c r="S657" s="32"/>
      <c r="T657" s="4"/>
    </row>
    <row r="658" spans="1:20" ht="15.75">
      <c r="A658" s="398" t="s">
        <v>261</v>
      </c>
      <c r="B658" s="398"/>
      <c r="C658" s="399"/>
      <c r="D658" s="400"/>
      <c r="E658" s="97"/>
      <c r="F658" s="97"/>
      <c r="G658" s="122"/>
      <c r="H658" s="97"/>
      <c r="I658" s="415"/>
      <c r="J658" s="419"/>
      <c r="K658" s="28"/>
      <c r="L658" s="29"/>
      <c r="M658" s="30"/>
      <c r="N658" s="31"/>
      <c r="O658" s="31"/>
      <c r="P658" s="31"/>
      <c r="Q658" s="31"/>
      <c r="R658" s="31"/>
      <c r="S658" s="32"/>
      <c r="T658" s="4"/>
    </row>
    <row r="659" spans="1:20" ht="15.75">
      <c r="A659" s="395"/>
      <c r="B659" s="395"/>
      <c r="C659" s="396"/>
      <c r="D659" s="397"/>
      <c r="E659" s="97"/>
      <c r="F659" s="97"/>
      <c r="G659" s="122"/>
      <c r="H659" s="97"/>
      <c r="I659" s="415"/>
      <c r="J659" s="419"/>
      <c r="K659" s="28"/>
      <c r="L659" s="29"/>
      <c r="M659" s="30"/>
      <c r="N659" s="31"/>
      <c r="O659" s="31"/>
      <c r="P659" s="31"/>
      <c r="Q659" s="31"/>
      <c r="R659" s="31"/>
      <c r="S659" s="32"/>
      <c r="T659" s="4"/>
    </row>
    <row r="660" spans="1:20" ht="15.75">
      <c r="A660" s="395" t="s">
        <v>262</v>
      </c>
      <c r="B660" s="395"/>
      <c r="C660" s="396"/>
      <c r="D660" s="397"/>
      <c r="E660" s="97"/>
      <c r="F660" s="97"/>
      <c r="G660" s="122"/>
      <c r="H660" s="97"/>
      <c r="I660" s="415"/>
      <c r="J660" s="419"/>
      <c r="K660" s="28"/>
      <c r="L660" s="29"/>
      <c r="M660" s="30"/>
      <c r="N660" s="31"/>
      <c r="O660" s="31"/>
      <c r="P660" s="31"/>
      <c r="Q660" s="31"/>
      <c r="R660" s="31"/>
      <c r="S660" s="32"/>
      <c r="T660" s="4"/>
    </row>
    <row r="661" spans="1:20" ht="15.75">
      <c r="A661" s="395" t="s">
        <v>335</v>
      </c>
      <c r="B661" s="395"/>
      <c r="C661" s="396"/>
      <c r="D661" s="397"/>
      <c r="E661" s="97"/>
      <c r="F661" s="97"/>
      <c r="G661" s="122"/>
      <c r="H661" s="97"/>
      <c r="I661" s="415"/>
      <c r="J661" s="419"/>
      <c r="K661" s="28"/>
      <c r="L661" s="29"/>
      <c r="M661" s="30"/>
      <c r="N661" s="31"/>
      <c r="O661" s="31"/>
      <c r="P661" s="31"/>
      <c r="Q661" s="31"/>
      <c r="R661" s="31"/>
      <c r="S661" s="32"/>
      <c r="T661" s="4"/>
    </row>
    <row r="662" spans="1:20" ht="15.75">
      <c r="A662" s="395" t="s">
        <v>336</v>
      </c>
      <c r="B662" s="395"/>
      <c r="C662" s="396"/>
      <c r="D662" s="397"/>
      <c r="E662" s="97"/>
      <c r="F662" s="97"/>
      <c r="G662" s="122"/>
      <c r="H662" s="97"/>
      <c r="I662" s="415"/>
      <c r="J662" s="419"/>
      <c r="K662" s="28"/>
      <c r="L662" s="29"/>
      <c r="M662" s="30"/>
      <c r="N662" s="31"/>
      <c r="O662" s="31"/>
      <c r="P662" s="31"/>
      <c r="Q662" s="31"/>
      <c r="R662" s="31"/>
      <c r="S662" s="32"/>
      <c r="T662" s="4"/>
    </row>
    <row r="663" spans="1:20" ht="15.75">
      <c r="A663" s="395" t="s">
        <v>263</v>
      </c>
      <c r="B663" s="395"/>
      <c r="C663" s="396"/>
      <c r="D663" s="326"/>
      <c r="E663" s="97"/>
      <c r="F663" s="97"/>
      <c r="G663" s="122"/>
      <c r="H663" s="97"/>
      <c r="I663" s="415"/>
      <c r="J663" s="419"/>
      <c r="K663" s="28"/>
      <c r="L663" s="29"/>
      <c r="M663" s="30"/>
      <c r="N663" s="31"/>
      <c r="O663" s="31"/>
      <c r="P663" s="31"/>
      <c r="Q663" s="31"/>
      <c r="R663" s="31"/>
      <c r="S663" s="32"/>
      <c r="T663" s="4"/>
    </row>
    <row r="664" spans="1:20" ht="15.75">
      <c r="A664" s="395" t="s">
        <v>264</v>
      </c>
      <c r="B664" s="395"/>
      <c r="C664" s="396"/>
      <c r="D664" s="326"/>
      <c r="E664" s="97"/>
      <c r="F664" s="97"/>
      <c r="G664" s="122"/>
      <c r="H664" s="97"/>
      <c r="I664" s="415"/>
      <c r="J664" s="419"/>
      <c r="K664" s="28"/>
      <c r="L664" s="29"/>
      <c r="M664" s="30"/>
      <c r="N664" s="31"/>
      <c r="O664" s="31"/>
      <c r="P664" s="31"/>
      <c r="Q664" s="31"/>
      <c r="R664" s="31"/>
      <c r="S664" s="32"/>
      <c r="T664" s="4"/>
    </row>
    <row r="665" spans="1:20" ht="15.75">
      <c r="A665" s="395"/>
      <c r="B665" s="395"/>
      <c r="C665" s="396"/>
      <c r="D665" s="326"/>
      <c r="E665" s="97"/>
      <c r="F665" s="97"/>
      <c r="G665" s="122"/>
      <c r="H665" s="97"/>
      <c r="I665" s="415"/>
      <c r="J665" s="419"/>
      <c r="K665" s="28"/>
      <c r="L665" s="29"/>
      <c r="M665" s="30"/>
      <c r="N665" s="31"/>
      <c r="O665" s="31"/>
      <c r="P665" s="31"/>
      <c r="Q665" s="31"/>
      <c r="R665" s="31"/>
      <c r="S665" s="32"/>
      <c r="T665" s="4"/>
    </row>
    <row r="666" spans="1:20" ht="15.75">
      <c r="A666" s="395" t="s">
        <v>265</v>
      </c>
      <c r="B666" s="395"/>
      <c r="C666" s="396"/>
      <c r="D666" s="397"/>
      <c r="E666" s="97"/>
      <c r="F666" s="97"/>
      <c r="G666" s="122"/>
      <c r="H666" s="97"/>
      <c r="I666" s="415"/>
      <c r="J666" s="419"/>
      <c r="K666" s="28"/>
      <c r="L666" s="29"/>
      <c r="M666" s="30"/>
      <c r="N666" s="31"/>
      <c r="O666" s="31"/>
      <c r="P666" s="31"/>
      <c r="Q666" s="31"/>
      <c r="R666" s="31"/>
      <c r="S666" s="32"/>
      <c r="T666" s="4"/>
    </row>
    <row r="667" spans="1:20" ht="15.75">
      <c r="A667" s="395"/>
      <c r="B667" s="395"/>
      <c r="C667" s="396"/>
      <c r="D667" s="397"/>
      <c r="E667" s="97"/>
      <c r="F667" s="97"/>
      <c r="G667" s="122"/>
      <c r="H667" s="97"/>
      <c r="I667" s="415"/>
      <c r="J667" s="419"/>
      <c r="K667" s="28"/>
      <c r="L667" s="29"/>
      <c r="M667" s="30"/>
      <c r="N667" s="31"/>
      <c r="O667" s="31"/>
      <c r="P667" s="31"/>
      <c r="Q667" s="31"/>
      <c r="R667" s="31"/>
      <c r="S667" s="32"/>
      <c r="T667" s="4"/>
    </row>
    <row r="668" spans="1:20" ht="15.75">
      <c r="A668" s="395" t="s">
        <v>337</v>
      </c>
      <c r="B668" s="395"/>
      <c r="C668" s="396"/>
      <c r="D668" s="397"/>
      <c r="E668" s="97"/>
      <c r="F668" s="97"/>
      <c r="G668" s="122"/>
      <c r="H668" s="97"/>
      <c r="I668" s="415"/>
      <c r="J668" s="419"/>
      <c r="K668" s="28"/>
      <c r="L668" s="29"/>
      <c r="M668" s="30"/>
      <c r="N668" s="31"/>
      <c r="O668" s="31"/>
      <c r="P668" s="31"/>
      <c r="Q668" s="31"/>
      <c r="R668" s="31"/>
      <c r="S668" s="32"/>
      <c r="T668" s="4"/>
    </row>
    <row r="669" spans="1:20" ht="15.75">
      <c r="A669" s="395" t="s">
        <v>266</v>
      </c>
      <c r="B669" s="395"/>
      <c r="C669" s="396"/>
      <c r="D669" s="397"/>
      <c r="E669" s="97"/>
      <c r="F669" s="97"/>
      <c r="G669" s="122"/>
      <c r="H669" s="97"/>
      <c r="I669" s="415"/>
      <c r="J669" s="419"/>
      <c r="K669" s="28"/>
      <c r="L669" s="29"/>
      <c r="M669" s="30"/>
      <c r="N669" s="31"/>
      <c r="O669" s="31"/>
      <c r="P669" s="31"/>
      <c r="Q669" s="31"/>
      <c r="R669" s="31"/>
      <c r="S669" s="32"/>
      <c r="T669" s="4"/>
    </row>
    <row r="670" spans="1:20" ht="15.75">
      <c r="A670" s="395" t="s">
        <v>338</v>
      </c>
      <c r="B670" s="395"/>
      <c r="C670" s="396"/>
      <c r="D670" s="397"/>
      <c r="E670" s="97"/>
      <c r="F670" s="97"/>
      <c r="G670" s="122"/>
      <c r="H670" s="97"/>
      <c r="I670" s="415"/>
      <c r="J670" s="419"/>
      <c r="K670" s="28"/>
      <c r="L670" s="29"/>
      <c r="M670" s="30"/>
      <c r="N670" s="31"/>
      <c r="O670" s="31"/>
      <c r="P670" s="31"/>
      <c r="Q670" s="31"/>
      <c r="R670" s="31"/>
      <c r="S670" s="32"/>
      <c r="T670" s="4"/>
    </row>
    <row r="671" spans="1:20" ht="16.5">
      <c r="A671" s="53" t="s">
        <v>339</v>
      </c>
      <c r="B671" s="53"/>
      <c r="C671" s="53"/>
      <c r="D671" s="53"/>
      <c r="E671" s="97"/>
      <c r="F671" s="97"/>
      <c r="G671" s="122"/>
      <c r="H671" s="97"/>
      <c r="I671" s="97"/>
      <c r="J671" s="45"/>
      <c r="K671" s="28"/>
      <c r="L671" s="29"/>
      <c r="M671" s="30"/>
      <c r="N671" s="31"/>
      <c r="O671" s="31"/>
      <c r="P671" s="31"/>
      <c r="Q671" s="31"/>
      <c r="R671" s="31"/>
      <c r="S671" s="32"/>
      <c r="T671" s="4"/>
    </row>
    <row r="672" spans="1:20" ht="16.5" thickBot="1">
      <c r="A672" s="97"/>
      <c r="B672" s="97"/>
      <c r="C672" s="97"/>
      <c r="D672" s="97"/>
      <c r="E672" s="97"/>
      <c r="F672" s="97"/>
      <c r="G672" s="122"/>
      <c r="H672" s="97"/>
      <c r="I672" s="97"/>
      <c r="J672"/>
      <c r="K672" s="28"/>
      <c r="L672" s="29"/>
      <c r="M672" s="27"/>
      <c r="N672" s="33"/>
      <c r="O672" s="33"/>
      <c r="P672" s="33"/>
      <c r="Q672" s="33"/>
      <c r="R672" s="33"/>
      <c r="S672" s="33"/>
      <c r="T672" s="4"/>
    </row>
    <row r="673" spans="1:20" ht="16.5">
      <c r="A673" s="410" t="s">
        <v>232</v>
      </c>
      <c r="B673" s="127" t="s">
        <v>233</v>
      </c>
      <c r="C673" s="767" t="s">
        <v>234</v>
      </c>
      <c r="D673" s="768"/>
      <c r="E673" s="769"/>
      <c r="F673" s="411">
        <v>2008</v>
      </c>
      <c r="G673" s="412">
        <v>2009</v>
      </c>
      <c r="H673" s="412">
        <v>2010</v>
      </c>
      <c r="I673" s="413" t="s">
        <v>178</v>
      </c>
      <c r="J673" s="46"/>
      <c r="K673" s="28"/>
      <c r="L673" s="29"/>
      <c r="M673" s="30"/>
      <c r="N673" s="31"/>
      <c r="O673" s="31"/>
      <c r="P673" s="31"/>
      <c r="Q673" s="31"/>
      <c r="R673" s="31"/>
      <c r="S673" s="32"/>
      <c r="T673" s="4"/>
    </row>
    <row r="674" spans="1:20" ht="16.5">
      <c r="A674" s="414">
        <v>1</v>
      </c>
      <c r="B674" s="406">
        <v>40110</v>
      </c>
      <c r="C674" s="762" t="s">
        <v>235</v>
      </c>
      <c r="D674" s="763"/>
      <c r="E674" s="764"/>
      <c r="F674" s="407">
        <v>121607.8</v>
      </c>
      <c r="G674" s="126">
        <v>103692.6</v>
      </c>
      <c r="H674" s="126">
        <v>109708.39</v>
      </c>
      <c r="I674" s="128">
        <f>H674*100/G674</f>
        <v>105.80156153862474</v>
      </c>
      <c r="J674" s="47"/>
      <c r="K674" s="28"/>
      <c r="L674" s="29"/>
      <c r="M674" s="30"/>
      <c r="N674" s="31"/>
      <c r="O674" s="31"/>
      <c r="P674" s="31"/>
      <c r="Q674" s="31"/>
      <c r="R674" s="31"/>
      <c r="S674" s="32"/>
      <c r="T674" s="4"/>
    </row>
    <row r="675" spans="1:20" ht="16.5">
      <c r="A675" s="414">
        <v>2</v>
      </c>
      <c r="B675" s="406">
        <v>50001</v>
      </c>
      <c r="C675" s="144" t="s">
        <v>236</v>
      </c>
      <c r="D675" s="144"/>
      <c r="E675" s="144"/>
      <c r="F675" s="407">
        <v>30390</v>
      </c>
      <c r="G675" s="126">
        <v>31411</v>
      </c>
      <c r="H675" s="126">
        <v>33040.5</v>
      </c>
      <c r="I675" s="128">
        <f aca="true" t="shared" si="16" ref="I675:I694">H675*100/G675</f>
        <v>105.18767310814683</v>
      </c>
      <c r="J675" s="47"/>
      <c r="K675" s="28"/>
      <c r="L675" s="34"/>
      <c r="M675" s="30"/>
      <c r="N675" s="31"/>
      <c r="O675" s="31"/>
      <c r="P675" s="31"/>
      <c r="Q675" s="31"/>
      <c r="R675" s="31"/>
      <c r="S675" s="32"/>
      <c r="T675" s="4"/>
    </row>
    <row r="676" spans="1:20" ht="16.5">
      <c r="A676" s="414">
        <v>3</v>
      </c>
      <c r="B676" s="406">
        <v>50009</v>
      </c>
      <c r="C676" s="762" t="s">
        <v>237</v>
      </c>
      <c r="D676" s="763"/>
      <c r="E676" s="764"/>
      <c r="F676" s="407">
        <v>221</v>
      </c>
      <c r="G676" s="126"/>
      <c r="H676" s="126">
        <v>95</v>
      </c>
      <c r="I676" s="128"/>
      <c r="J676" s="47"/>
      <c r="K676" s="28"/>
      <c r="L676" s="29"/>
      <c r="M676" s="30"/>
      <c r="N676" s="31"/>
      <c r="O676" s="31"/>
      <c r="P676" s="31"/>
      <c r="Q676" s="31"/>
      <c r="R676" s="31"/>
      <c r="S676" s="32"/>
      <c r="T676" s="4"/>
    </row>
    <row r="677" spans="1:20" ht="16.5">
      <c r="A677" s="414">
        <v>4</v>
      </c>
      <c r="B677" s="406">
        <v>50012</v>
      </c>
      <c r="C677" s="144" t="s">
        <v>238</v>
      </c>
      <c r="D677" s="144"/>
      <c r="E677" s="144"/>
      <c r="F677" s="407"/>
      <c r="G677" s="126">
        <v>215</v>
      </c>
      <c r="H677" s="126">
        <v>1080</v>
      </c>
      <c r="I677" s="128">
        <f t="shared" si="16"/>
        <v>502.3255813953488</v>
      </c>
      <c r="J677" s="47"/>
      <c r="K677" s="28"/>
      <c r="L677" s="29"/>
      <c r="M677" s="27"/>
      <c r="N677" s="33"/>
      <c r="O677" s="33"/>
      <c r="P677" s="33"/>
      <c r="Q677" s="33"/>
      <c r="R677" s="33"/>
      <c r="S677" s="33"/>
      <c r="T677" s="4"/>
    </row>
    <row r="678" spans="1:20" ht="16.5">
      <c r="A678" s="414">
        <v>5</v>
      </c>
      <c r="B678" s="406">
        <v>50013</v>
      </c>
      <c r="C678" s="762" t="s">
        <v>239</v>
      </c>
      <c r="D678" s="763"/>
      <c r="E678" s="764"/>
      <c r="F678" s="407">
        <v>12576.5</v>
      </c>
      <c r="G678" s="126">
        <v>19195</v>
      </c>
      <c r="H678" s="126">
        <v>15359</v>
      </c>
      <c r="I678" s="128">
        <f t="shared" si="16"/>
        <v>80.01562907007033</v>
      </c>
      <c r="J678" s="47"/>
      <c r="K678" s="28"/>
      <c r="L678" s="29"/>
      <c r="M678" s="30"/>
      <c r="N678" s="31"/>
      <c r="O678" s="31"/>
      <c r="P678" s="31"/>
      <c r="Q678" s="31"/>
      <c r="R678" s="31"/>
      <c r="S678" s="32"/>
      <c r="T678" s="4"/>
    </row>
    <row r="679" spans="1:20" ht="16.5">
      <c r="A679" s="414">
        <v>6</v>
      </c>
      <c r="B679" s="406">
        <v>50014</v>
      </c>
      <c r="C679" s="144" t="s">
        <v>240</v>
      </c>
      <c r="D679" s="144"/>
      <c r="E679" s="144"/>
      <c r="F679" s="407">
        <v>4155</v>
      </c>
      <c r="G679" s="126">
        <v>7029</v>
      </c>
      <c r="H679" s="126">
        <v>5525</v>
      </c>
      <c r="I679" s="128">
        <f t="shared" si="16"/>
        <v>78.60293071560677</v>
      </c>
      <c r="J679" s="47"/>
      <c r="K679" s="28"/>
      <c r="L679" s="29"/>
      <c r="M679" s="30"/>
      <c r="N679" s="31"/>
      <c r="O679" s="31"/>
      <c r="P679" s="31"/>
      <c r="Q679" s="31"/>
      <c r="R679" s="31"/>
      <c r="S679" s="32"/>
      <c r="T679" s="4"/>
    </row>
    <row r="680" spans="1:20" ht="16.5">
      <c r="A680" s="414">
        <v>7</v>
      </c>
      <c r="B680" s="406">
        <v>50015</v>
      </c>
      <c r="C680" s="144" t="s">
        <v>241</v>
      </c>
      <c r="D680" s="144"/>
      <c r="E680" s="144"/>
      <c r="F680" s="407">
        <v>290</v>
      </c>
      <c r="G680" s="126">
        <v>605</v>
      </c>
      <c r="H680" s="126">
        <v>694.5</v>
      </c>
      <c r="I680" s="128">
        <f t="shared" si="16"/>
        <v>114.79338842975207</v>
      </c>
      <c r="J680" s="47"/>
      <c r="K680" s="28"/>
      <c r="L680" s="29"/>
      <c r="M680" s="30"/>
      <c r="N680" s="31"/>
      <c r="O680" s="31"/>
      <c r="P680" s="31"/>
      <c r="Q680" s="31"/>
      <c r="R680" s="31"/>
      <c r="S680" s="31"/>
      <c r="T680" s="4"/>
    </row>
    <row r="681" spans="1:20" ht="16.5">
      <c r="A681" s="414">
        <v>8</v>
      </c>
      <c r="B681" s="406">
        <v>50016</v>
      </c>
      <c r="C681" s="762" t="s">
        <v>242</v>
      </c>
      <c r="D681" s="763"/>
      <c r="E681" s="764"/>
      <c r="F681" s="407">
        <v>7426.5</v>
      </c>
      <c r="G681" s="126">
        <v>15063.5</v>
      </c>
      <c r="H681" s="126">
        <v>30188.5</v>
      </c>
      <c r="I681" s="128">
        <f t="shared" si="16"/>
        <v>200.40827165001494</v>
      </c>
      <c r="J681" s="47"/>
      <c r="K681" s="28"/>
      <c r="L681" s="29"/>
      <c r="M681" s="30"/>
      <c r="N681" s="31"/>
      <c r="O681" s="31"/>
      <c r="P681" s="31"/>
      <c r="Q681" s="31"/>
      <c r="R681" s="31"/>
      <c r="S681" s="32"/>
      <c r="T681" s="4"/>
    </row>
    <row r="682" spans="1:20" ht="15.75">
      <c r="A682" s="414">
        <v>9</v>
      </c>
      <c r="B682" s="406">
        <v>50017</v>
      </c>
      <c r="C682" s="144" t="s">
        <v>243</v>
      </c>
      <c r="D682" s="144"/>
      <c r="E682" s="144"/>
      <c r="F682" s="407">
        <v>20371</v>
      </c>
      <c r="G682" s="126">
        <v>22845</v>
      </c>
      <c r="H682" s="126">
        <v>26365</v>
      </c>
      <c r="I682" s="128">
        <f t="shared" si="16"/>
        <v>115.40818559859926</v>
      </c>
      <c r="J682" s="48"/>
      <c r="K682" s="28"/>
      <c r="L682" s="29"/>
      <c r="M682" s="30"/>
      <c r="N682" s="31"/>
      <c r="O682" s="31"/>
      <c r="P682" s="31"/>
      <c r="Q682" s="31"/>
      <c r="R682" s="31"/>
      <c r="S682" s="32"/>
      <c r="T682" s="4"/>
    </row>
    <row r="683" spans="1:20" ht="15.75">
      <c r="A683" s="414">
        <v>10</v>
      </c>
      <c r="B683" s="406">
        <v>50018</v>
      </c>
      <c r="C683" s="144" t="s">
        <v>244</v>
      </c>
      <c r="D683" s="144"/>
      <c r="E683" s="144"/>
      <c r="F683" s="407">
        <v>4907.5</v>
      </c>
      <c r="G683" s="126">
        <v>6192</v>
      </c>
      <c r="H683" s="126">
        <v>4290.5</v>
      </c>
      <c r="I683" s="128">
        <f t="shared" si="16"/>
        <v>69.29102067183463</v>
      </c>
      <c r="J683" s="48"/>
      <c r="K683" s="28"/>
      <c r="L683" s="29"/>
      <c r="M683" s="30"/>
      <c r="N683" s="31"/>
      <c r="O683" s="31"/>
      <c r="P683" s="31"/>
      <c r="Q683" s="31"/>
      <c r="R683" s="31"/>
      <c r="S683" s="32"/>
      <c r="T683" s="4"/>
    </row>
    <row r="684" spans="1:20" ht="15.75">
      <c r="A684" s="414">
        <v>11</v>
      </c>
      <c r="B684" s="406">
        <v>50019</v>
      </c>
      <c r="C684" s="762" t="s">
        <v>245</v>
      </c>
      <c r="D684" s="763"/>
      <c r="E684" s="764"/>
      <c r="F684" s="407">
        <v>1090.5</v>
      </c>
      <c r="G684" s="126">
        <v>1337</v>
      </c>
      <c r="H684" s="126">
        <v>1607.5</v>
      </c>
      <c r="I684" s="128">
        <f t="shared" si="16"/>
        <v>120.23186237845924</v>
      </c>
      <c r="J684" s="48"/>
      <c r="K684" s="28"/>
      <c r="L684" s="29"/>
      <c r="M684" s="30"/>
      <c r="N684" s="31"/>
      <c r="O684" s="31"/>
      <c r="P684" s="31"/>
      <c r="Q684" s="31"/>
      <c r="R684" s="31"/>
      <c r="S684" s="32"/>
      <c r="T684" s="4"/>
    </row>
    <row r="685" spans="1:20" ht="15.75">
      <c r="A685" s="414">
        <v>12</v>
      </c>
      <c r="B685" s="406">
        <v>50290</v>
      </c>
      <c r="C685" s="762" t="s">
        <v>246</v>
      </c>
      <c r="D685" s="763"/>
      <c r="E685" s="764"/>
      <c r="F685" s="407">
        <v>27499.94</v>
      </c>
      <c r="G685" s="126">
        <v>29254.46</v>
      </c>
      <c r="H685" s="126">
        <v>40926.89</v>
      </c>
      <c r="I685" s="128">
        <f t="shared" si="16"/>
        <v>139.89965974418945</v>
      </c>
      <c r="J685" s="48"/>
      <c r="K685" s="28"/>
      <c r="L685" s="29"/>
      <c r="M685" s="30"/>
      <c r="N685" s="31"/>
      <c r="O685" s="31"/>
      <c r="P685" s="31"/>
      <c r="Q685" s="31"/>
      <c r="R685" s="31"/>
      <c r="S685" s="32"/>
      <c r="T685" s="4"/>
    </row>
    <row r="686" spans="1:20" ht="15.75">
      <c r="A686" s="414">
        <v>13</v>
      </c>
      <c r="B686" s="406">
        <v>50405</v>
      </c>
      <c r="C686" s="762" t="s">
        <v>251</v>
      </c>
      <c r="D686" s="763"/>
      <c r="E686" s="764"/>
      <c r="F686" s="407"/>
      <c r="G686" s="126"/>
      <c r="H686" s="126"/>
      <c r="I686" s="128"/>
      <c r="J686" s="48"/>
      <c r="K686" s="28"/>
      <c r="L686" s="29"/>
      <c r="M686" s="30"/>
      <c r="N686" s="31"/>
      <c r="O686" s="31"/>
      <c r="P686" s="31"/>
      <c r="Q686" s="31"/>
      <c r="R686" s="31"/>
      <c r="S686" s="32"/>
      <c r="T686" s="4"/>
    </row>
    <row r="687" spans="1:20" ht="15.75">
      <c r="A687" s="414">
        <v>14</v>
      </c>
      <c r="B687" s="406">
        <v>50408</v>
      </c>
      <c r="C687" s="762" t="s">
        <v>252</v>
      </c>
      <c r="D687" s="763"/>
      <c r="E687" s="764"/>
      <c r="F687" s="407">
        <v>20646.4</v>
      </c>
      <c r="G687" s="126">
        <v>16274.8</v>
      </c>
      <c r="H687" s="126">
        <v>29800.5</v>
      </c>
      <c r="I687" s="128">
        <f t="shared" si="16"/>
        <v>183.10824096148647</v>
      </c>
      <c r="J687" s="48"/>
      <c r="K687" s="35"/>
      <c r="L687" s="35"/>
      <c r="M687" s="36"/>
      <c r="N687" s="32"/>
      <c r="O687" s="32"/>
      <c r="P687" s="32"/>
      <c r="Q687" s="32"/>
      <c r="R687" s="32"/>
      <c r="S687" s="32"/>
      <c r="T687" s="4"/>
    </row>
    <row r="688" spans="1:20" ht="15.75">
      <c r="A688" s="414">
        <v>15</v>
      </c>
      <c r="B688" s="406">
        <v>50204</v>
      </c>
      <c r="C688" s="762" t="s">
        <v>253</v>
      </c>
      <c r="D688" s="763"/>
      <c r="E688" s="764"/>
      <c r="F688" s="407">
        <v>860</v>
      </c>
      <c r="G688" s="126">
        <v>3690</v>
      </c>
      <c r="H688" s="126">
        <v>3755</v>
      </c>
      <c r="I688" s="128">
        <f t="shared" si="16"/>
        <v>101.76151761517615</v>
      </c>
      <c r="J688" s="48"/>
      <c r="K688" s="37"/>
      <c r="L688" s="37"/>
      <c r="M688" s="37"/>
      <c r="N688" s="38"/>
      <c r="O688" s="38"/>
      <c r="P688" s="38"/>
      <c r="Q688" s="38"/>
      <c r="R688" s="38"/>
      <c r="S688" s="38"/>
      <c r="T688" s="4"/>
    </row>
    <row r="689" spans="1:20" ht="15.75">
      <c r="A689" s="414">
        <v>16</v>
      </c>
      <c r="B689" s="406">
        <v>50218</v>
      </c>
      <c r="C689" s="762" t="s">
        <v>254</v>
      </c>
      <c r="D689" s="763"/>
      <c r="E689" s="764"/>
      <c r="F689" s="407">
        <v>1295</v>
      </c>
      <c r="G689" s="126">
        <v>335</v>
      </c>
      <c r="H689" s="126">
        <v>1110</v>
      </c>
      <c r="I689" s="128">
        <f t="shared" si="16"/>
        <v>331.34328358208955</v>
      </c>
      <c r="J689" s="48"/>
      <c r="K689" s="819"/>
      <c r="L689" s="819"/>
      <c r="M689" s="40"/>
      <c r="N689" s="41"/>
      <c r="O689" s="41"/>
      <c r="P689" s="41"/>
      <c r="Q689" s="41"/>
      <c r="R689" s="41"/>
      <c r="S689" s="42"/>
      <c r="T689" s="4"/>
    </row>
    <row r="690" spans="1:20" ht="15.75">
      <c r="A690" s="414">
        <v>17</v>
      </c>
      <c r="B690" s="406">
        <v>50020</v>
      </c>
      <c r="C690" s="762" t="s">
        <v>255</v>
      </c>
      <c r="D690" s="763"/>
      <c r="E690" s="764"/>
      <c r="F690" s="407">
        <v>810</v>
      </c>
      <c r="G690" s="126">
        <v>2260</v>
      </c>
      <c r="H690" s="126">
        <v>5844</v>
      </c>
      <c r="I690" s="128">
        <f t="shared" si="16"/>
        <v>258.5840707964602</v>
      </c>
      <c r="J690" s="48"/>
      <c r="K690" s="819"/>
      <c r="L690" s="819"/>
      <c r="M690" s="40"/>
      <c r="N690" s="41"/>
      <c r="O690" s="41"/>
      <c r="P690" s="41"/>
      <c r="Q690" s="41"/>
      <c r="R690" s="41"/>
      <c r="S690" s="42"/>
      <c r="T690" s="4"/>
    </row>
    <row r="691" spans="1:20" ht="15.75">
      <c r="A691" s="414">
        <v>19</v>
      </c>
      <c r="B691" s="406">
        <v>50101</v>
      </c>
      <c r="C691" s="762" t="s">
        <v>256</v>
      </c>
      <c r="D691" s="763"/>
      <c r="E691" s="764"/>
      <c r="F691" s="407">
        <v>27195</v>
      </c>
      <c r="G691" s="126">
        <v>22395</v>
      </c>
      <c r="H691" s="126">
        <v>21065</v>
      </c>
      <c r="I691" s="128">
        <f t="shared" si="16"/>
        <v>94.06117436927886</v>
      </c>
      <c r="J691" s="48"/>
      <c r="K691" s="819"/>
      <c r="L691" s="819"/>
      <c r="M691" s="40"/>
      <c r="N691" s="41"/>
      <c r="O691" s="41"/>
      <c r="P691" s="41"/>
      <c r="Q691" s="41"/>
      <c r="R691" s="41"/>
      <c r="S691" s="42"/>
      <c r="T691" s="4"/>
    </row>
    <row r="692" spans="1:20" ht="15.75">
      <c r="A692" s="414">
        <v>20</v>
      </c>
      <c r="B692" s="406">
        <v>50102</v>
      </c>
      <c r="C692" s="144" t="s">
        <v>267</v>
      </c>
      <c r="D692" s="144"/>
      <c r="E692" s="144"/>
      <c r="F692" s="407">
        <v>27386.39</v>
      </c>
      <c r="G692" s="126">
        <v>26625</v>
      </c>
      <c r="H692" s="126">
        <v>25538.75</v>
      </c>
      <c r="I692" s="128">
        <f t="shared" si="16"/>
        <v>95.92018779342723</v>
      </c>
      <c r="J692" s="48"/>
      <c r="K692" s="819"/>
      <c r="L692" s="819"/>
      <c r="M692" s="40"/>
      <c r="N692" s="41"/>
      <c r="O692" s="41"/>
      <c r="P692" s="41"/>
      <c r="Q692" s="41"/>
      <c r="R692" s="41"/>
      <c r="S692" s="42"/>
      <c r="T692" s="4"/>
    </row>
    <row r="693" spans="1:20" ht="15.75">
      <c r="A693" s="414">
        <v>21</v>
      </c>
      <c r="B693" s="406"/>
      <c r="C693" s="144" t="s">
        <v>257</v>
      </c>
      <c r="D693" s="144"/>
      <c r="E693" s="144"/>
      <c r="F693" s="407">
        <v>10670.98</v>
      </c>
      <c r="G693" s="126">
        <v>5897.98</v>
      </c>
      <c r="H693" s="126">
        <v>6928.21</v>
      </c>
      <c r="I693" s="128">
        <f t="shared" si="16"/>
        <v>117.4675058240279</v>
      </c>
      <c r="J693" s="48"/>
      <c r="K693" s="39"/>
      <c r="L693" s="518"/>
      <c r="M693" s="40"/>
      <c r="N693" s="41"/>
      <c r="O693" s="41"/>
      <c r="P693" s="41"/>
      <c r="Q693" s="41"/>
      <c r="R693" s="41"/>
      <c r="S693" s="42"/>
      <c r="T693" s="4"/>
    </row>
    <row r="694" spans="1:20" ht="15.75">
      <c r="A694" s="414">
        <v>22</v>
      </c>
      <c r="B694" s="406"/>
      <c r="C694" s="762" t="s">
        <v>258</v>
      </c>
      <c r="D694" s="763"/>
      <c r="E694" s="764"/>
      <c r="F694" s="407">
        <v>32239</v>
      </c>
      <c r="G694" s="126">
        <v>43251</v>
      </c>
      <c r="H694" s="126">
        <v>33616</v>
      </c>
      <c r="I694" s="128">
        <f t="shared" si="16"/>
        <v>77.72305842639477</v>
      </c>
      <c r="J694" s="48"/>
      <c r="K694" s="43"/>
      <c r="L694" s="519"/>
      <c r="M694" s="36"/>
      <c r="N694" s="32"/>
      <c r="O694" s="32"/>
      <c r="P694" s="32"/>
      <c r="Q694" s="32"/>
      <c r="R694" s="32"/>
      <c r="S694" s="32"/>
      <c r="T694" s="4"/>
    </row>
    <row r="695" spans="1:20" ht="15.75">
      <c r="A695" s="414"/>
      <c r="B695" s="406"/>
      <c r="C695" s="765" t="s">
        <v>175</v>
      </c>
      <c r="D695" s="712"/>
      <c r="E695" s="713"/>
      <c r="F695" s="408">
        <f>SUM(F674:F694)</f>
        <v>351638.51</v>
      </c>
      <c r="G695" s="409">
        <f>SUM(G674:G694)</f>
        <v>357568.33999999997</v>
      </c>
      <c r="H695" s="409">
        <f>SUM(H674:H694)</f>
        <v>396538.24000000005</v>
      </c>
      <c r="I695" s="128">
        <f>H695*100/G695</f>
        <v>110.89858794545404</v>
      </c>
      <c r="J695" s="48"/>
      <c r="K695" s="43"/>
      <c r="L695" s="519"/>
      <c r="M695" s="36"/>
      <c r="N695" s="32"/>
      <c r="O695" s="32"/>
      <c r="P695" s="32"/>
      <c r="Q695" s="32"/>
      <c r="R695" s="32"/>
      <c r="S695" s="32"/>
      <c r="T695" s="4"/>
    </row>
    <row r="696" spans="1:12" ht="16.5" thickBot="1">
      <c r="A696" s="815"/>
      <c r="B696" s="816"/>
      <c r="C696" s="816"/>
      <c r="D696" s="816"/>
      <c r="E696" s="816"/>
      <c r="F696" s="816"/>
      <c r="G696" s="816"/>
      <c r="H696" s="816"/>
      <c r="I696" s="817"/>
      <c r="J696" s="6"/>
      <c r="L696" s="22"/>
    </row>
    <row r="697" spans="1:10" ht="15.75">
      <c r="A697" s="401"/>
      <c r="B697" s="401"/>
      <c r="C697" s="401"/>
      <c r="D697" s="401"/>
      <c r="E697" s="401"/>
      <c r="F697" s="401"/>
      <c r="G697" s="402"/>
      <c r="H697" s="401"/>
      <c r="I697" s="401"/>
      <c r="J697" s="6"/>
    </row>
    <row r="698" spans="1:10" ht="15.75">
      <c r="A698" s="401"/>
      <c r="B698" s="401" t="s">
        <v>712</v>
      </c>
      <c r="C698" s="401"/>
      <c r="D698" s="401"/>
      <c r="E698" s="401"/>
      <c r="F698" s="401"/>
      <c r="G698" s="402"/>
      <c r="H698" s="401"/>
      <c r="I698" s="401"/>
      <c r="J698" s="6"/>
    </row>
    <row r="699" spans="1:10" ht="15.75">
      <c r="A699" s="401" t="s">
        <v>713</v>
      </c>
      <c r="B699" s="401"/>
      <c r="C699" s="401"/>
      <c r="D699" s="401"/>
      <c r="E699" s="401"/>
      <c r="F699" s="401"/>
      <c r="G699" s="402"/>
      <c r="H699" s="401"/>
      <c r="I699" s="401"/>
      <c r="J699" s="6"/>
    </row>
    <row r="700" spans="1:10" ht="15.75">
      <c r="A700" s="396" t="s">
        <v>95</v>
      </c>
      <c r="B700" s="396"/>
      <c r="C700" s="403"/>
      <c r="D700" s="170"/>
      <c r="E700" s="169"/>
      <c r="F700" s="169"/>
      <c r="G700" s="345"/>
      <c r="H700" s="169"/>
      <c r="I700" s="169"/>
      <c r="J700" s="10"/>
    </row>
    <row r="701" spans="1:10" ht="15.75">
      <c r="A701" s="14" t="s">
        <v>340</v>
      </c>
      <c r="B701" s="14"/>
      <c r="C701" s="14"/>
      <c r="D701" s="14"/>
      <c r="E701" s="13"/>
      <c r="F701" s="13"/>
      <c r="G701" s="339"/>
      <c r="H701" s="13"/>
      <c r="I701" s="13"/>
      <c r="J701" s="8"/>
    </row>
    <row r="702" spans="1:10" ht="15.75">
      <c r="A702" s="13"/>
      <c r="B702" s="13"/>
      <c r="C702" s="13"/>
      <c r="D702" s="13"/>
      <c r="E702" s="13"/>
      <c r="F702" s="13"/>
      <c r="G702" s="339"/>
      <c r="H702" s="13"/>
      <c r="I702" s="13"/>
      <c r="J702" s="8"/>
    </row>
    <row r="703" spans="1:10" ht="15.75">
      <c r="A703" s="818" t="s">
        <v>234</v>
      </c>
      <c r="B703" s="818"/>
      <c r="C703" s="818"/>
      <c r="D703" s="818"/>
      <c r="E703" s="425">
        <v>2008</v>
      </c>
      <c r="F703" s="426">
        <v>2009</v>
      </c>
      <c r="G703" s="427">
        <v>2010</v>
      </c>
      <c r="H703" s="428" t="s">
        <v>178</v>
      </c>
      <c r="I703" s="426" t="s">
        <v>272</v>
      </c>
      <c r="J703" s="8"/>
    </row>
    <row r="704" spans="1:11" ht="15.75">
      <c r="A704" s="705" t="s">
        <v>235</v>
      </c>
      <c r="B704" s="705"/>
      <c r="C704" s="705"/>
      <c r="D704" s="705"/>
      <c r="E704" s="429">
        <v>121607.8</v>
      </c>
      <c r="F704" s="126">
        <v>103692.6</v>
      </c>
      <c r="G704" s="153">
        <v>109708.39</v>
      </c>
      <c r="H704" s="126">
        <f>G704*100/F704</f>
        <v>105.80156153862474</v>
      </c>
      <c r="I704" s="430">
        <f>G704/G725*100</f>
        <v>27.666534758413206</v>
      </c>
      <c r="J704" s="8"/>
      <c r="K704" s="22"/>
    </row>
    <row r="705" spans="1:11" ht="15.75">
      <c r="A705" s="705" t="s">
        <v>236</v>
      </c>
      <c r="B705" s="705"/>
      <c r="C705" s="705"/>
      <c r="D705" s="705"/>
      <c r="E705" s="429">
        <v>30390</v>
      </c>
      <c r="F705" s="126">
        <v>31411</v>
      </c>
      <c r="G705" s="153">
        <v>33040.5</v>
      </c>
      <c r="H705" s="126">
        <f aca="true" t="shared" si="17" ref="H705:H725">G705*100/F705</f>
        <v>105.18767310814683</v>
      </c>
      <c r="I705" s="430">
        <f>G705/G725*100</f>
        <v>8.332235498901694</v>
      </c>
      <c r="J705" s="8"/>
      <c r="K705" s="22"/>
    </row>
    <row r="706" spans="1:11" ht="15.75">
      <c r="A706" s="705" t="s">
        <v>237</v>
      </c>
      <c r="B706" s="705"/>
      <c r="C706" s="705"/>
      <c r="D706" s="705"/>
      <c r="E706" s="429">
        <v>221</v>
      </c>
      <c r="F706" s="126"/>
      <c r="G706" s="153">
        <v>95</v>
      </c>
      <c r="H706" s="126"/>
      <c r="I706" s="430"/>
      <c r="J706" s="8"/>
      <c r="K706" s="22"/>
    </row>
    <row r="707" spans="1:10" ht="15.75">
      <c r="A707" s="705" t="s">
        <v>238</v>
      </c>
      <c r="B707" s="705"/>
      <c r="C707" s="705"/>
      <c r="D707" s="705"/>
      <c r="E707" s="429"/>
      <c r="F707" s="126">
        <v>215</v>
      </c>
      <c r="G707" s="153">
        <v>1080</v>
      </c>
      <c r="H707" s="126">
        <f t="shared" si="17"/>
        <v>502.3255813953488</v>
      </c>
      <c r="I707" s="430">
        <f>G707/G725*100</f>
        <v>0.2723570871752495</v>
      </c>
      <c r="J707" s="8"/>
    </row>
    <row r="708" spans="1:10" ht="15.75">
      <c r="A708" s="705" t="s">
        <v>239</v>
      </c>
      <c r="B708" s="705"/>
      <c r="C708" s="705"/>
      <c r="D708" s="705"/>
      <c r="E708" s="429">
        <v>12576.5</v>
      </c>
      <c r="F708" s="126">
        <v>19195</v>
      </c>
      <c r="G708" s="153">
        <v>15359</v>
      </c>
      <c r="H708" s="126">
        <f t="shared" si="17"/>
        <v>80.01562907007033</v>
      </c>
      <c r="I708" s="430">
        <f>G708/G725*100</f>
        <v>3.873270835115422</v>
      </c>
      <c r="J708" s="8"/>
    </row>
    <row r="709" spans="1:10" ht="15.75">
      <c r="A709" s="705" t="s">
        <v>240</v>
      </c>
      <c r="B709" s="705"/>
      <c r="C709" s="705"/>
      <c r="D709" s="705"/>
      <c r="E709" s="429">
        <v>4155</v>
      </c>
      <c r="F709" s="126">
        <v>7029</v>
      </c>
      <c r="G709" s="153">
        <v>5525</v>
      </c>
      <c r="H709" s="126">
        <f t="shared" si="17"/>
        <v>78.60293071560677</v>
      </c>
      <c r="I709" s="430">
        <v>1.4</v>
      </c>
      <c r="J709" s="8"/>
    </row>
    <row r="710" spans="1:10" ht="15.75">
      <c r="A710" s="705" t="s">
        <v>241</v>
      </c>
      <c r="B710" s="705"/>
      <c r="C710" s="705"/>
      <c r="D710" s="705"/>
      <c r="E710" s="429">
        <v>290</v>
      </c>
      <c r="F710" s="126">
        <v>605</v>
      </c>
      <c r="G710" s="153">
        <v>694.5</v>
      </c>
      <c r="H710" s="126">
        <f t="shared" si="17"/>
        <v>114.79338842975207</v>
      </c>
      <c r="I710" s="430">
        <f>G710/G725*100</f>
        <v>0.1751407380029729</v>
      </c>
      <c r="J710" s="8"/>
    </row>
    <row r="711" spans="1:10" ht="15.75">
      <c r="A711" s="705" t="s">
        <v>242</v>
      </c>
      <c r="B711" s="705"/>
      <c r="C711" s="705"/>
      <c r="D711" s="705"/>
      <c r="E711" s="429">
        <v>7426.5</v>
      </c>
      <c r="F711" s="126">
        <v>15063.5</v>
      </c>
      <c r="G711" s="153">
        <v>30188.5</v>
      </c>
      <c r="H711" s="126">
        <f t="shared" si="17"/>
        <v>200.40827165001494</v>
      </c>
      <c r="I711" s="430">
        <f>G711/G725*100</f>
        <v>7.613011042768535</v>
      </c>
      <c r="J711" s="8"/>
    </row>
    <row r="712" spans="1:12" ht="15.75">
      <c r="A712" s="705" t="s">
        <v>243</v>
      </c>
      <c r="B712" s="705"/>
      <c r="C712" s="705"/>
      <c r="D712" s="705"/>
      <c r="E712" s="429">
        <v>20371</v>
      </c>
      <c r="F712" s="126">
        <v>22845</v>
      </c>
      <c r="G712" s="153">
        <v>26365</v>
      </c>
      <c r="H712" s="126">
        <f t="shared" si="17"/>
        <v>115.40818559859926</v>
      </c>
      <c r="I712" s="430">
        <f>G712/G725*100</f>
        <v>6.648791299421715</v>
      </c>
      <c r="J712" s="8"/>
      <c r="L712" s="22"/>
    </row>
    <row r="713" spans="1:10" ht="15.75">
      <c r="A713" s="705" t="s">
        <v>244</v>
      </c>
      <c r="B713" s="705"/>
      <c r="C713" s="705"/>
      <c r="D713" s="705"/>
      <c r="E713" s="429">
        <v>4907.5</v>
      </c>
      <c r="F713" s="126">
        <v>6192</v>
      </c>
      <c r="G713" s="153">
        <v>4290.5</v>
      </c>
      <c r="H713" s="126">
        <f t="shared" si="17"/>
        <v>69.29102067183463</v>
      </c>
      <c r="I713" s="430">
        <f>G713/G725*100</f>
        <v>1.0819889653013035</v>
      </c>
      <c r="J713" s="8"/>
    </row>
    <row r="714" spans="1:10" ht="15.75">
      <c r="A714" s="705" t="s">
        <v>245</v>
      </c>
      <c r="B714" s="705"/>
      <c r="C714" s="705"/>
      <c r="D714" s="705"/>
      <c r="E714" s="429">
        <v>1090.5</v>
      </c>
      <c r="F714" s="126">
        <v>1337</v>
      </c>
      <c r="G714" s="153">
        <v>1607.5</v>
      </c>
      <c r="H714" s="126">
        <f t="shared" si="17"/>
        <v>120.23186237845924</v>
      </c>
      <c r="I714" s="430">
        <f>G714/G725*100</f>
        <v>0.4053833496613088</v>
      </c>
      <c r="J714" s="8"/>
    </row>
    <row r="715" spans="1:10" ht="15.75">
      <c r="A715" s="705" t="s">
        <v>246</v>
      </c>
      <c r="B715" s="705"/>
      <c r="C715" s="705"/>
      <c r="D715" s="705"/>
      <c r="E715" s="429">
        <v>27499.94</v>
      </c>
      <c r="F715" s="126">
        <v>29254.46</v>
      </c>
      <c r="G715" s="153">
        <v>40926.89</v>
      </c>
      <c r="H715" s="126">
        <f t="shared" si="17"/>
        <v>139.89965974418945</v>
      </c>
      <c r="I715" s="430">
        <f>G715/G725*100</f>
        <v>10.321044951427634</v>
      </c>
      <c r="J715" s="8"/>
    </row>
    <row r="716" spans="1:10" ht="15.75">
      <c r="A716" s="705" t="s">
        <v>252</v>
      </c>
      <c r="B716" s="705"/>
      <c r="C716" s="705"/>
      <c r="D716" s="705"/>
      <c r="E716" s="429">
        <v>20646.4</v>
      </c>
      <c r="F716" s="126">
        <v>16274.8</v>
      </c>
      <c r="G716" s="153">
        <v>29800.5</v>
      </c>
      <c r="H716" s="126">
        <f t="shared" si="17"/>
        <v>183.10824096148647</v>
      </c>
      <c r="I716" s="430">
        <f>G716/G725*100</f>
        <v>7.515164237375946</v>
      </c>
      <c r="J716" s="8"/>
    </row>
    <row r="717" spans="1:10" ht="15.75">
      <c r="A717" s="705" t="s">
        <v>253</v>
      </c>
      <c r="B717" s="705"/>
      <c r="C717" s="705"/>
      <c r="D717" s="705"/>
      <c r="E717" s="429">
        <v>860</v>
      </c>
      <c r="F717" s="126">
        <v>3690</v>
      </c>
      <c r="G717" s="153">
        <v>3755</v>
      </c>
      <c r="H717" s="126">
        <f t="shared" si="17"/>
        <v>101.76151761517615</v>
      </c>
      <c r="I717" s="430">
        <f>G717/G725*100</f>
        <v>0.9469452429102423</v>
      </c>
      <c r="J717" s="8"/>
    </row>
    <row r="718" spans="1:10" ht="15.75">
      <c r="A718" s="705" t="s">
        <v>254</v>
      </c>
      <c r="B718" s="705"/>
      <c r="C718" s="705"/>
      <c r="D718" s="705"/>
      <c r="E718" s="429">
        <v>1295</v>
      </c>
      <c r="F718" s="126">
        <v>335</v>
      </c>
      <c r="G718" s="153">
        <v>1110</v>
      </c>
      <c r="H718" s="126">
        <f t="shared" si="17"/>
        <v>331.34328358208955</v>
      </c>
      <c r="I718" s="430">
        <f>G718/G725*100</f>
        <v>0.2799225618190064</v>
      </c>
      <c r="J718" s="8"/>
    </row>
    <row r="719" spans="1:10" ht="15.75">
      <c r="A719" s="705" t="s">
        <v>255</v>
      </c>
      <c r="B719" s="705"/>
      <c r="C719" s="705"/>
      <c r="D719" s="705"/>
      <c r="E719" s="429">
        <v>810</v>
      </c>
      <c r="F719" s="126">
        <v>2260</v>
      </c>
      <c r="G719" s="153">
        <v>5844</v>
      </c>
      <c r="H719" s="126">
        <f t="shared" si="17"/>
        <v>258.5840707964602</v>
      </c>
      <c r="I719" s="430">
        <f>G719/G725*100</f>
        <v>1.4737544606038497</v>
      </c>
      <c r="J719" s="8"/>
    </row>
    <row r="720" spans="1:10" ht="15.75">
      <c r="A720" s="705" t="s">
        <v>256</v>
      </c>
      <c r="B720" s="705"/>
      <c r="C720" s="705"/>
      <c r="D720" s="705"/>
      <c r="E720" s="429">
        <v>27195</v>
      </c>
      <c r="F720" s="126">
        <v>22395</v>
      </c>
      <c r="G720" s="153">
        <v>21065</v>
      </c>
      <c r="H720" s="126">
        <f t="shared" si="17"/>
        <v>94.06117436927886</v>
      </c>
      <c r="I720" s="430">
        <f>G720/G725*100</f>
        <v>5.31222411235799</v>
      </c>
      <c r="J720" s="10"/>
    </row>
    <row r="721" spans="1:10" ht="15.75">
      <c r="A721" s="705" t="s">
        <v>267</v>
      </c>
      <c r="B721" s="705"/>
      <c r="C721" s="705"/>
      <c r="D721" s="705"/>
      <c r="E721" s="429">
        <v>27386.39</v>
      </c>
      <c r="F721" s="126">
        <v>26625</v>
      </c>
      <c r="G721" s="126">
        <v>25538.75</v>
      </c>
      <c r="H721" s="126">
        <f t="shared" si="17"/>
        <v>95.92018779342723</v>
      </c>
      <c r="I721" s="430">
        <f>G721/G725*100</f>
        <v>6.440425518608242</v>
      </c>
      <c r="J721" s="10"/>
    </row>
    <row r="722" spans="1:10" ht="15.75">
      <c r="A722" s="705" t="s">
        <v>257</v>
      </c>
      <c r="B722" s="705"/>
      <c r="C722" s="705"/>
      <c r="D722" s="705"/>
      <c r="E722" s="429">
        <v>10670.98</v>
      </c>
      <c r="F722" s="126">
        <v>5897.98</v>
      </c>
      <c r="G722" s="126">
        <v>6928.21</v>
      </c>
      <c r="H722" s="126">
        <f t="shared" si="17"/>
        <v>117.4675058240279</v>
      </c>
      <c r="I722" s="430">
        <f>G722/G725*100</f>
        <v>1.7471732360541066</v>
      </c>
      <c r="J722" s="10"/>
    </row>
    <row r="723" spans="1:10" ht="15.75">
      <c r="A723" s="705" t="s">
        <v>258</v>
      </c>
      <c r="B723" s="705"/>
      <c r="C723" s="705"/>
      <c r="D723" s="705"/>
      <c r="E723" s="429">
        <v>32239</v>
      </c>
      <c r="F723" s="126">
        <v>43251</v>
      </c>
      <c r="G723" s="153">
        <v>33616</v>
      </c>
      <c r="H723" s="126">
        <f t="shared" si="17"/>
        <v>77.72305842639477</v>
      </c>
      <c r="I723" s="430">
        <v>8.5</v>
      </c>
      <c r="J723" s="10"/>
    </row>
    <row r="724" spans="1:10" ht="15.75">
      <c r="A724" s="705"/>
      <c r="B724" s="705"/>
      <c r="C724" s="705"/>
      <c r="D724" s="705"/>
      <c r="E724" s="429"/>
      <c r="F724" s="126"/>
      <c r="G724" s="153"/>
      <c r="H724" s="126"/>
      <c r="I724" s="430"/>
      <c r="J724" s="10"/>
    </row>
    <row r="725" spans="1:10" ht="15.75">
      <c r="A725" s="706" t="s">
        <v>175</v>
      </c>
      <c r="B725" s="706"/>
      <c r="C725" s="706"/>
      <c r="D725" s="706"/>
      <c r="E725" s="416">
        <f>SUM(E704:E723)</f>
        <v>351638.51</v>
      </c>
      <c r="F725" s="416">
        <f>SUM(F704:F724)</f>
        <v>357568.33999999997</v>
      </c>
      <c r="G725" s="154">
        <f>SUM(G704:G724)</f>
        <v>396538.24000000005</v>
      </c>
      <c r="H725" s="416">
        <f t="shared" si="17"/>
        <v>110.89858794545404</v>
      </c>
      <c r="I725" s="431">
        <f>SUM(I704:I724)</f>
        <v>100.00536789591844</v>
      </c>
      <c r="J725" s="10"/>
    </row>
    <row r="726" spans="1:10" ht="15.75">
      <c r="A726" s="706"/>
      <c r="B726" s="707"/>
      <c r="C726" s="707"/>
      <c r="D726" s="707"/>
      <c r="E726" s="432"/>
      <c r="F726" s="432"/>
      <c r="G726" s="284"/>
      <c r="H726" s="432"/>
      <c r="I726" s="432"/>
      <c r="J726" s="10"/>
    </row>
    <row r="727" spans="1:12" ht="15.75">
      <c r="A727" s="706"/>
      <c r="B727" s="707"/>
      <c r="C727" s="707"/>
      <c r="D727" s="707"/>
      <c r="E727" s="432"/>
      <c r="F727" s="432"/>
      <c r="G727" s="284"/>
      <c r="H727" s="432"/>
      <c r="I727" s="432"/>
      <c r="J727" s="10"/>
      <c r="L727" s="22"/>
    </row>
    <row r="728" spans="1:10" ht="15.75">
      <c r="A728" s="362"/>
      <c r="B728" s="322"/>
      <c r="C728" s="322"/>
      <c r="D728" s="322"/>
      <c r="E728" s="15"/>
      <c r="F728" s="15"/>
      <c r="G728" s="270"/>
      <c r="H728" s="15"/>
      <c r="I728" s="15"/>
      <c r="J728" s="10"/>
    </row>
    <row r="729" spans="1:10" ht="15.75">
      <c r="A729" s="13" t="s">
        <v>280</v>
      </c>
      <c r="B729" s="13"/>
      <c r="C729" s="13"/>
      <c r="D729" s="13"/>
      <c r="E729" s="13"/>
      <c r="F729" s="13"/>
      <c r="G729" s="339"/>
      <c r="H729" s="13"/>
      <c r="I729" s="13"/>
      <c r="J729" s="10"/>
    </row>
    <row r="730" spans="1:10" ht="15.75">
      <c r="A730" s="13" t="s">
        <v>281</v>
      </c>
      <c r="B730" s="13"/>
      <c r="C730" s="13"/>
      <c r="D730" s="13"/>
      <c r="E730" s="13"/>
      <c r="F730" s="13"/>
      <c r="G730" s="339"/>
      <c r="H730" s="13"/>
      <c r="I730" s="13"/>
      <c r="J730" s="10"/>
    </row>
    <row r="731" spans="1:10" ht="15.75">
      <c r="A731" s="13"/>
      <c r="B731" s="13"/>
      <c r="C731" s="13"/>
      <c r="D731" s="13"/>
      <c r="E731" s="13"/>
      <c r="F731" s="13"/>
      <c r="G731" s="339"/>
      <c r="H731" s="13"/>
      <c r="I731" s="13"/>
      <c r="J731" s="10"/>
    </row>
    <row r="732" spans="1:10" ht="15.75">
      <c r="A732" s="13" t="s">
        <v>55</v>
      </c>
      <c r="B732" s="13"/>
      <c r="C732" s="13"/>
      <c r="D732" s="13"/>
      <c r="E732" s="13"/>
      <c r="F732" s="13"/>
      <c r="G732" s="339"/>
      <c r="H732" s="13"/>
      <c r="I732" s="13"/>
      <c r="J732" s="10"/>
    </row>
    <row r="733" spans="1:10" ht="15.75">
      <c r="A733" s="13" t="s">
        <v>452</v>
      </c>
      <c r="B733" s="13"/>
      <c r="C733" s="13"/>
      <c r="D733" s="13"/>
      <c r="E733" s="13"/>
      <c r="F733" s="13"/>
      <c r="G733" s="339"/>
      <c r="H733" s="13"/>
      <c r="I733" s="13"/>
      <c r="J733" s="10"/>
    </row>
    <row r="734" spans="1:10" ht="15.75">
      <c r="A734" s="13" t="s">
        <v>282</v>
      </c>
      <c r="B734" s="13"/>
      <c r="C734" s="13"/>
      <c r="D734" s="13"/>
      <c r="E734" s="13"/>
      <c r="F734" s="13"/>
      <c r="G734" s="339"/>
      <c r="H734" s="13"/>
      <c r="I734" s="13"/>
      <c r="J734" s="10"/>
    </row>
    <row r="735" spans="1:10" ht="15.75">
      <c r="A735" s="13" t="s">
        <v>283</v>
      </c>
      <c r="B735" s="13"/>
      <c r="C735" s="13"/>
      <c r="D735" s="13"/>
      <c r="E735" s="13"/>
      <c r="F735" s="13"/>
      <c r="G735" s="339"/>
      <c r="H735" s="13"/>
      <c r="I735" s="13"/>
      <c r="J735" s="10"/>
    </row>
    <row r="736" spans="1:10" ht="15.75">
      <c r="A736" s="13"/>
      <c r="B736" s="13"/>
      <c r="C736" s="13"/>
      <c r="D736" s="13"/>
      <c r="E736" s="13"/>
      <c r="F736" s="13"/>
      <c r="G736" s="339"/>
      <c r="H736" s="13"/>
      <c r="I736" s="13"/>
      <c r="J736" s="10"/>
    </row>
    <row r="737" spans="1:10" ht="15.75">
      <c r="A737" s="13"/>
      <c r="B737" s="13"/>
      <c r="C737" s="13"/>
      <c r="D737" s="13"/>
      <c r="E737" s="13"/>
      <c r="F737" s="13"/>
      <c r="G737" s="339"/>
      <c r="H737" s="13"/>
      <c r="I737" s="13"/>
      <c r="J737" s="10"/>
    </row>
    <row r="738" spans="1:10" ht="15.75">
      <c r="A738" s="13"/>
      <c r="B738" s="13"/>
      <c r="C738" s="13"/>
      <c r="D738" s="13"/>
      <c r="E738" s="13"/>
      <c r="F738" s="13"/>
      <c r="G738" s="339"/>
      <c r="H738" s="13"/>
      <c r="I738" s="13"/>
      <c r="J738" s="10"/>
    </row>
    <row r="739" spans="1:10" ht="15.75">
      <c r="A739" s="13"/>
      <c r="B739" s="13"/>
      <c r="C739" s="13"/>
      <c r="D739" s="13"/>
      <c r="E739" s="13"/>
      <c r="F739" s="13"/>
      <c r="G739" s="339"/>
      <c r="H739" s="13"/>
      <c r="I739" s="13"/>
      <c r="J739" s="10"/>
    </row>
    <row r="740" spans="1:10" ht="15.75">
      <c r="A740" s="13"/>
      <c r="B740" s="13"/>
      <c r="C740" s="13"/>
      <c r="D740" s="13"/>
      <c r="E740" s="13"/>
      <c r="F740" s="13"/>
      <c r="G740" s="339"/>
      <c r="H740" s="13"/>
      <c r="I740" s="13"/>
      <c r="J740" s="10"/>
    </row>
    <row r="741" spans="1:10" ht="15.75">
      <c r="A741" s="13"/>
      <c r="B741" s="13"/>
      <c r="C741" s="13"/>
      <c r="D741" s="13"/>
      <c r="E741" s="13"/>
      <c r="F741" s="13"/>
      <c r="G741" s="339"/>
      <c r="H741" s="13"/>
      <c r="I741" s="13"/>
      <c r="J741" s="10"/>
    </row>
    <row r="742" spans="1:10" ht="15.75">
      <c r="A742" s="13"/>
      <c r="B742" s="13"/>
      <c r="C742" s="13"/>
      <c r="D742" s="13"/>
      <c r="E742" s="13"/>
      <c r="F742" s="13"/>
      <c r="G742" s="339"/>
      <c r="H742" s="13"/>
      <c r="I742" s="13"/>
      <c r="J742" s="10"/>
    </row>
    <row r="743" spans="4:10" ht="15.75">
      <c r="D743" s="13"/>
      <c r="E743" s="13"/>
      <c r="F743" s="13"/>
      <c r="G743" s="344"/>
      <c r="H743" s="13"/>
      <c r="I743" s="13"/>
      <c r="J743" s="10"/>
    </row>
    <row r="744" spans="1:10" ht="15.75">
      <c r="A744" s="13"/>
      <c r="B744" s="13"/>
      <c r="C744" s="13"/>
      <c r="D744" s="13"/>
      <c r="E744" s="13"/>
      <c r="F744" s="13"/>
      <c r="G744" s="344"/>
      <c r="H744" s="13"/>
      <c r="I744" s="13"/>
      <c r="J744" s="10"/>
    </row>
    <row r="745" spans="1:10" ht="16.5" thickBot="1">
      <c r="A745" s="14" t="s">
        <v>506</v>
      </c>
      <c r="B745" s="14"/>
      <c r="C745" s="14"/>
      <c r="D745" s="14"/>
      <c r="E745" s="14"/>
      <c r="F745" s="14"/>
      <c r="G745" s="344"/>
      <c r="H745" s="13"/>
      <c r="I745" s="13"/>
      <c r="J745" s="10"/>
    </row>
    <row r="746" spans="1:10" ht="15.75">
      <c r="A746" s="699" t="s">
        <v>234</v>
      </c>
      <c r="B746" s="700"/>
      <c r="C746" s="700"/>
      <c r="D746" s="701"/>
      <c r="E746" s="690" t="s">
        <v>508</v>
      </c>
      <c r="F746" s="690" t="s">
        <v>509</v>
      </c>
      <c r="G746" s="692" t="s">
        <v>178</v>
      </c>
      <c r="H746" s="695" t="s">
        <v>510</v>
      </c>
      <c r="I746" s="13"/>
      <c r="J746" s="10"/>
    </row>
    <row r="747" spans="1:10" ht="15.75">
      <c r="A747" s="702"/>
      <c r="B747" s="703"/>
      <c r="C747" s="703"/>
      <c r="D747" s="704"/>
      <c r="E747" s="691"/>
      <c r="F747" s="691"/>
      <c r="G747" s="691"/>
      <c r="H747" s="696"/>
      <c r="I747" s="13"/>
      <c r="J747" s="10"/>
    </row>
    <row r="748" spans="1:10" ht="15.75">
      <c r="A748" s="693" t="s">
        <v>235</v>
      </c>
      <c r="B748" s="694"/>
      <c r="C748" s="694"/>
      <c r="D748" s="694"/>
      <c r="E748" s="86">
        <v>125000</v>
      </c>
      <c r="F748" s="153">
        <v>109708.39</v>
      </c>
      <c r="G748" s="153">
        <f>F748/E748*100</f>
        <v>87.766712</v>
      </c>
      <c r="H748" s="162">
        <f>G748-100</f>
        <v>-12.233288000000002</v>
      </c>
      <c r="I748" s="13"/>
      <c r="J748" s="10"/>
    </row>
    <row r="749" spans="1:10" ht="15.75">
      <c r="A749" s="693" t="s">
        <v>236</v>
      </c>
      <c r="B749" s="694"/>
      <c r="C749" s="694"/>
      <c r="D749" s="694"/>
      <c r="E749" s="86">
        <v>31090</v>
      </c>
      <c r="F749" s="153">
        <v>33040.5</v>
      </c>
      <c r="G749" s="153">
        <f aca="true" t="shared" si="18" ref="G749:G770">F749/E749*100</f>
        <v>106.27372145384368</v>
      </c>
      <c r="H749" s="162">
        <f aca="true" t="shared" si="19" ref="H749:H770">G749-100</f>
        <v>6.273721453843677</v>
      </c>
      <c r="I749" s="13"/>
      <c r="J749" s="10"/>
    </row>
    <row r="750" spans="1:10" ht="15.75">
      <c r="A750" s="693" t="s">
        <v>237</v>
      </c>
      <c r="B750" s="694"/>
      <c r="C750" s="694"/>
      <c r="D750" s="694"/>
      <c r="E750" s="86">
        <v>0</v>
      </c>
      <c r="F750" s="153">
        <v>95</v>
      </c>
      <c r="G750" s="153"/>
      <c r="H750" s="162"/>
      <c r="I750" s="13"/>
      <c r="J750" s="10"/>
    </row>
    <row r="751" spans="1:10" ht="15.75">
      <c r="A751" s="693" t="s">
        <v>238</v>
      </c>
      <c r="B751" s="694"/>
      <c r="C751" s="694"/>
      <c r="D751" s="694"/>
      <c r="E751" s="86">
        <v>0</v>
      </c>
      <c r="F751" s="153">
        <v>1080</v>
      </c>
      <c r="G751" s="153"/>
      <c r="H751" s="162"/>
      <c r="I751" s="13"/>
      <c r="J751" s="10"/>
    </row>
    <row r="752" spans="1:10" ht="15.75">
      <c r="A752" s="693" t="s">
        <v>239</v>
      </c>
      <c r="B752" s="694"/>
      <c r="C752" s="694"/>
      <c r="D752" s="694"/>
      <c r="E752" s="86">
        <v>21277</v>
      </c>
      <c r="F752" s="153">
        <v>15359</v>
      </c>
      <c r="G752" s="153">
        <f t="shared" si="18"/>
        <v>72.18592846735912</v>
      </c>
      <c r="H752" s="162">
        <f t="shared" si="19"/>
        <v>-27.81407153264088</v>
      </c>
      <c r="I752" s="13"/>
      <c r="J752" s="10"/>
    </row>
    <row r="753" spans="1:10" ht="15.75">
      <c r="A753" s="693" t="s">
        <v>240</v>
      </c>
      <c r="B753" s="694"/>
      <c r="C753" s="694"/>
      <c r="D753" s="694"/>
      <c r="E753" s="86">
        <v>7000</v>
      </c>
      <c r="F753" s="153">
        <v>5525</v>
      </c>
      <c r="G753" s="153">
        <f t="shared" si="18"/>
        <v>78.92857142857143</v>
      </c>
      <c r="H753" s="162">
        <f t="shared" si="19"/>
        <v>-21.07142857142857</v>
      </c>
      <c r="I753" s="13"/>
      <c r="J753" s="10"/>
    </row>
    <row r="754" spans="1:10" ht="15.75">
      <c r="A754" s="693" t="s">
        <v>241</v>
      </c>
      <c r="B754" s="694"/>
      <c r="C754" s="694"/>
      <c r="D754" s="694"/>
      <c r="E754" s="86">
        <v>494</v>
      </c>
      <c r="F754" s="153">
        <v>694.5</v>
      </c>
      <c r="G754" s="153">
        <f t="shared" si="18"/>
        <v>140.58704453441294</v>
      </c>
      <c r="H754" s="162">
        <f t="shared" si="19"/>
        <v>40.58704453441294</v>
      </c>
      <c r="I754" s="13"/>
      <c r="J754" s="10"/>
    </row>
    <row r="755" spans="1:10" ht="15.75">
      <c r="A755" s="693" t="s">
        <v>242</v>
      </c>
      <c r="B755" s="694"/>
      <c r="C755" s="694"/>
      <c r="D755" s="694"/>
      <c r="E755" s="86">
        <v>15100</v>
      </c>
      <c r="F755" s="153">
        <v>30188.5</v>
      </c>
      <c r="G755" s="153">
        <f t="shared" si="18"/>
        <v>199.92384105960267</v>
      </c>
      <c r="H755" s="162">
        <f t="shared" si="19"/>
        <v>99.92384105960267</v>
      </c>
      <c r="I755" s="13"/>
      <c r="J755" s="10"/>
    </row>
    <row r="756" spans="1:10" ht="15.75">
      <c r="A756" s="693" t="s">
        <v>243</v>
      </c>
      <c r="B756" s="694"/>
      <c r="C756" s="694"/>
      <c r="D756" s="694"/>
      <c r="E756" s="86">
        <v>22850</v>
      </c>
      <c r="F756" s="153">
        <v>26365</v>
      </c>
      <c r="G756" s="153">
        <f t="shared" si="18"/>
        <v>115.38293216630197</v>
      </c>
      <c r="H756" s="162">
        <f t="shared" si="19"/>
        <v>15.38293216630197</v>
      </c>
      <c r="I756" s="13"/>
      <c r="J756" s="10"/>
    </row>
    <row r="757" spans="1:10" ht="15.75">
      <c r="A757" s="693" t="s">
        <v>244</v>
      </c>
      <c r="B757" s="694"/>
      <c r="C757" s="694"/>
      <c r="D757" s="694"/>
      <c r="E757" s="86">
        <v>4410</v>
      </c>
      <c r="F757" s="153">
        <v>4290.5</v>
      </c>
      <c r="G757" s="153">
        <f t="shared" si="18"/>
        <v>97.29024943310658</v>
      </c>
      <c r="H757" s="162">
        <f t="shared" si="19"/>
        <v>-2.709750566893419</v>
      </c>
      <c r="I757" s="13"/>
      <c r="J757" s="10"/>
    </row>
    <row r="758" spans="1:10" ht="15.75">
      <c r="A758" s="693" t="s">
        <v>245</v>
      </c>
      <c r="B758" s="694"/>
      <c r="C758" s="694"/>
      <c r="D758" s="694"/>
      <c r="E758" s="86">
        <v>1338</v>
      </c>
      <c r="F758" s="153">
        <v>1607.5</v>
      </c>
      <c r="G758" s="153">
        <f t="shared" si="18"/>
        <v>120.1420029895366</v>
      </c>
      <c r="H758" s="162">
        <f t="shared" si="19"/>
        <v>20.142002989536607</v>
      </c>
      <c r="I758" s="13"/>
      <c r="J758" s="10"/>
    </row>
    <row r="759" spans="1:10" ht="15.75">
      <c r="A759" s="693" t="s">
        <v>246</v>
      </c>
      <c r="B759" s="694"/>
      <c r="C759" s="694"/>
      <c r="D759" s="694"/>
      <c r="E759" s="86">
        <v>37800</v>
      </c>
      <c r="F759" s="153">
        <v>40926.89</v>
      </c>
      <c r="G759" s="153">
        <f t="shared" si="18"/>
        <v>108.27219576719575</v>
      </c>
      <c r="H759" s="162">
        <f t="shared" si="19"/>
        <v>8.272195767195754</v>
      </c>
      <c r="I759" s="13"/>
      <c r="J759" s="10"/>
    </row>
    <row r="760" spans="1:10" ht="15.75">
      <c r="A760" s="693" t="s">
        <v>251</v>
      </c>
      <c r="B760" s="694"/>
      <c r="C760" s="694"/>
      <c r="D760" s="694"/>
      <c r="E760" s="86">
        <v>0</v>
      </c>
      <c r="F760" s="153"/>
      <c r="G760" s="153"/>
      <c r="H760" s="162"/>
      <c r="I760" s="13"/>
      <c r="J760" s="10"/>
    </row>
    <row r="761" spans="1:10" ht="15.75">
      <c r="A761" s="693" t="s">
        <v>252</v>
      </c>
      <c r="B761" s="694"/>
      <c r="C761" s="694"/>
      <c r="D761" s="694"/>
      <c r="E761" s="86">
        <v>28037</v>
      </c>
      <c r="F761" s="153">
        <v>29800.5</v>
      </c>
      <c r="G761" s="153">
        <f t="shared" si="18"/>
        <v>106.28990262866927</v>
      </c>
      <c r="H761" s="162">
        <f t="shared" si="19"/>
        <v>6.289902628669267</v>
      </c>
      <c r="I761" s="13"/>
      <c r="J761" s="10"/>
    </row>
    <row r="762" spans="1:10" ht="15.75">
      <c r="A762" s="693" t="s">
        <v>253</v>
      </c>
      <c r="B762" s="694"/>
      <c r="C762" s="694"/>
      <c r="D762" s="694"/>
      <c r="E762" s="86">
        <v>3900</v>
      </c>
      <c r="F762" s="153">
        <v>3755</v>
      </c>
      <c r="G762" s="153">
        <f t="shared" si="18"/>
        <v>96.28205128205128</v>
      </c>
      <c r="H762" s="162">
        <f t="shared" si="19"/>
        <v>-3.7179487179487154</v>
      </c>
      <c r="I762" s="13"/>
      <c r="J762" s="10"/>
    </row>
    <row r="763" spans="1:10" ht="15.75">
      <c r="A763" s="693" t="s">
        <v>254</v>
      </c>
      <c r="B763" s="694"/>
      <c r="C763" s="694"/>
      <c r="D763" s="694"/>
      <c r="E763" s="86">
        <v>850</v>
      </c>
      <c r="F763" s="153">
        <v>1110</v>
      </c>
      <c r="G763" s="153">
        <f t="shared" si="18"/>
        <v>130.58823529411765</v>
      </c>
      <c r="H763" s="162">
        <f t="shared" si="19"/>
        <v>30.588235294117652</v>
      </c>
      <c r="I763" s="13"/>
      <c r="J763" s="10"/>
    </row>
    <row r="764" spans="1:10" ht="15.75">
      <c r="A764" s="693" t="s">
        <v>255</v>
      </c>
      <c r="B764" s="694"/>
      <c r="C764" s="694"/>
      <c r="D764" s="694"/>
      <c r="E764" s="86">
        <v>2630</v>
      </c>
      <c r="F764" s="153">
        <v>5844</v>
      </c>
      <c r="G764" s="153">
        <f t="shared" si="18"/>
        <v>222.20532319391637</v>
      </c>
      <c r="H764" s="162">
        <f t="shared" si="19"/>
        <v>122.20532319391637</v>
      </c>
      <c r="I764" s="13"/>
      <c r="J764" s="10"/>
    </row>
    <row r="765" spans="1:10" ht="15.75">
      <c r="A765" s="693" t="s">
        <v>256</v>
      </c>
      <c r="B765" s="694"/>
      <c r="C765" s="694"/>
      <c r="D765" s="694"/>
      <c r="E765" s="86">
        <v>22300</v>
      </c>
      <c r="F765" s="153">
        <v>21065</v>
      </c>
      <c r="G765" s="153">
        <f t="shared" si="18"/>
        <v>94.46188340807174</v>
      </c>
      <c r="H765" s="162">
        <f t="shared" si="19"/>
        <v>-5.538116591928258</v>
      </c>
      <c r="I765" s="13"/>
      <c r="J765" s="10"/>
    </row>
    <row r="766" spans="1:10" ht="15.75">
      <c r="A766" s="693" t="s">
        <v>344</v>
      </c>
      <c r="B766" s="694"/>
      <c r="C766" s="694"/>
      <c r="D766" s="694"/>
      <c r="E766" s="86">
        <v>28800</v>
      </c>
      <c r="F766" s="126">
        <v>25538.75</v>
      </c>
      <c r="G766" s="153">
        <f t="shared" si="18"/>
        <v>88.67621527777779</v>
      </c>
      <c r="H766" s="162">
        <f t="shared" si="19"/>
        <v>-11.323784722222214</v>
      </c>
      <c r="I766" s="13"/>
      <c r="J766" s="10"/>
    </row>
    <row r="767" spans="1:12" ht="15.75">
      <c r="A767" s="693" t="s">
        <v>257</v>
      </c>
      <c r="B767" s="694"/>
      <c r="C767" s="694"/>
      <c r="D767" s="694"/>
      <c r="E767" s="86">
        <v>6700</v>
      </c>
      <c r="F767" s="126">
        <v>6928.21</v>
      </c>
      <c r="G767" s="153">
        <f t="shared" si="18"/>
        <v>103.40611940298507</v>
      </c>
      <c r="H767" s="162">
        <f t="shared" si="19"/>
        <v>3.4061194029850697</v>
      </c>
      <c r="I767" s="13"/>
      <c r="J767" s="10"/>
      <c r="L767" s="22"/>
    </row>
    <row r="768" spans="1:10" ht="15.75">
      <c r="A768" s="693" t="s">
        <v>125</v>
      </c>
      <c r="B768" s="694"/>
      <c r="C768" s="694"/>
      <c r="D768" s="694"/>
      <c r="E768" s="153">
        <f>SUM(E748:E767)</f>
        <v>359576</v>
      </c>
      <c r="F768" s="153">
        <f>SUM(F748:F767)</f>
        <v>362922.24000000005</v>
      </c>
      <c r="G768" s="153">
        <f t="shared" si="18"/>
        <v>100.93060715954347</v>
      </c>
      <c r="H768" s="162">
        <f t="shared" si="19"/>
        <v>0.9306071595434702</v>
      </c>
      <c r="I768" s="13"/>
      <c r="J768" s="10"/>
    </row>
    <row r="769" spans="1:12" ht="15.75">
      <c r="A769" s="697" t="s">
        <v>507</v>
      </c>
      <c r="B769" s="698"/>
      <c r="C769" s="698"/>
      <c r="D769" s="698"/>
      <c r="E769" s="271">
        <v>30800</v>
      </c>
      <c r="F769" s="153">
        <v>33616</v>
      </c>
      <c r="G769" s="153">
        <f t="shared" si="18"/>
        <v>109.14285714285714</v>
      </c>
      <c r="H769" s="162">
        <f t="shared" si="19"/>
        <v>9.142857142857139</v>
      </c>
      <c r="I769" s="13"/>
      <c r="J769" s="8"/>
      <c r="L769" s="22"/>
    </row>
    <row r="770" spans="1:10" ht="16.5" thickBot="1">
      <c r="A770" s="687" t="s">
        <v>511</v>
      </c>
      <c r="B770" s="688"/>
      <c r="C770" s="688"/>
      <c r="D770" s="689"/>
      <c r="E770" s="145">
        <f>SUM(E768:E769)</f>
        <v>390376</v>
      </c>
      <c r="F770" s="145">
        <f>SUM(F768:F769)</f>
        <v>396538.24000000005</v>
      </c>
      <c r="G770" s="145">
        <f t="shared" si="18"/>
        <v>101.57853966432364</v>
      </c>
      <c r="H770" s="164">
        <f t="shared" si="19"/>
        <v>1.5785396643236425</v>
      </c>
      <c r="I770" s="13"/>
      <c r="J770" s="8"/>
    </row>
    <row r="771" spans="1:10" ht="15.75">
      <c r="A771" s="436"/>
      <c r="B771" s="436"/>
      <c r="C771" s="436"/>
      <c r="D771" s="436"/>
      <c r="E771" s="13"/>
      <c r="F771" s="13"/>
      <c r="G771" s="339"/>
      <c r="H771" s="13"/>
      <c r="I771" s="13"/>
      <c r="J771" s="8"/>
    </row>
    <row r="772" spans="1:10" ht="15.75">
      <c r="A772" s="436"/>
      <c r="B772" s="436"/>
      <c r="C772" s="436"/>
      <c r="D772" s="436"/>
      <c r="E772" s="13"/>
      <c r="F772" s="13"/>
      <c r="G772" s="339"/>
      <c r="H772" s="13"/>
      <c r="I772" s="13"/>
      <c r="J772" s="8"/>
    </row>
    <row r="773" spans="1:12" ht="15.75">
      <c r="A773" s="436"/>
      <c r="B773" s="436"/>
      <c r="C773" s="436"/>
      <c r="D773" s="436">
        <v>2009</v>
      </c>
      <c r="E773" s="13">
        <v>2010</v>
      </c>
      <c r="F773" s="13"/>
      <c r="G773" s="339"/>
      <c r="H773" s="13"/>
      <c r="I773" s="13"/>
      <c r="J773" s="8"/>
      <c r="L773" s="22"/>
    </row>
    <row r="774" spans="1:10" ht="15.75">
      <c r="A774" s="436"/>
      <c r="B774" s="436">
        <v>1</v>
      </c>
      <c r="C774" s="436" t="s">
        <v>290</v>
      </c>
      <c r="D774" s="436">
        <v>21388.72</v>
      </c>
      <c r="E774" s="168">
        <v>17248.07</v>
      </c>
      <c r="F774" s="13"/>
      <c r="G774" s="339"/>
      <c r="H774" s="13"/>
      <c r="I774" s="13"/>
      <c r="J774" s="8"/>
    </row>
    <row r="775" spans="1:10" ht="15.75">
      <c r="A775" s="436"/>
      <c r="B775" s="436">
        <v>2</v>
      </c>
      <c r="C775" s="436" t="s">
        <v>291</v>
      </c>
      <c r="D775" s="436">
        <v>19844.43</v>
      </c>
      <c r="E775" s="168">
        <v>19214.72</v>
      </c>
      <c r="F775" s="13"/>
      <c r="G775" s="339"/>
      <c r="H775" s="13"/>
      <c r="I775" s="13"/>
      <c r="J775" s="8"/>
    </row>
    <row r="776" spans="1:10" ht="15.75">
      <c r="A776" s="436"/>
      <c r="B776" s="436">
        <v>3</v>
      </c>
      <c r="C776" s="436" t="s">
        <v>292</v>
      </c>
      <c r="D776" s="436">
        <v>23359.31</v>
      </c>
      <c r="E776" s="168">
        <v>27299.33</v>
      </c>
      <c r="F776" s="13"/>
      <c r="G776" s="339"/>
      <c r="H776" s="13"/>
      <c r="I776" s="13"/>
      <c r="J776" s="8"/>
    </row>
    <row r="777" spans="1:10" ht="15.75">
      <c r="A777" s="436"/>
      <c r="B777" s="436">
        <v>4</v>
      </c>
      <c r="C777" s="436" t="s">
        <v>293</v>
      </c>
      <c r="D777" s="436">
        <v>27199.85</v>
      </c>
      <c r="E777" s="168">
        <v>27077.65</v>
      </c>
      <c r="F777" s="13"/>
      <c r="G777" s="339"/>
      <c r="H777" s="13"/>
      <c r="I777" s="13"/>
      <c r="J777" s="8"/>
    </row>
    <row r="778" spans="1:10" ht="15.75">
      <c r="A778" s="436"/>
      <c r="B778" s="436">
        <v>5</v>
      </c>
      <c r="C778" s="436" t="s">
        <v>294</v>
      </c>
      <c r="D778" s="436">
        <v>27067.94</v>
      </c>
      <c r="E778" s="168">
        <v>39696.05</v>
      </c>
      <c r="F778" s="13"/>
      <c r="G778" s="339"/>
      <c r="H778" s="13"/>
      <c r="I778" s="13"/>
      <c r="J778" s="8"/>
    </row>
    <row r="779" spans="1:10" ht="15.75">
      <c r="A779" s="436"/>
      <c r="B779" s="436">
        <v>6</v>
      </c>
      <c r="C779" s="436" t="s">
        <v>208</v>
      </c>
      <c r="D779" s="436">
        <v>33465.75</v>
      </c>
      <c r="E779" s="168">
        <v>38076.79</v>
      </c>
      <c r="F779" s="13"/>
      <c r="G779" s="339"/>
      <c r="H779" s="13"/>
      <c r="I779" s="13"/>
      <c r="J779" s="8"/>
    </row>
    <row r="780" spans="1:12" ht="15.75">
      <c r="A780" s="437"/>
      <c r="B780" s="436">
        <v>7</v>
      </c>
      <c r="C780" s="436" t="s">
        <v>295</v>
      </c>
      <c r="D780" s="436">
        <v>47398.57</v>
      </c>
      <c r="E780" s="168">
        <v>47013.65</v>
      </c>
      <c r="F780" s="50"/>
      <c r="G780" s="438"/>
      <c r="H780" s="50"/>
      <c r="I780" s="50"/>
      <c r="J780" s="50"/>
      <c r="K780" s="439"/>
      <c r="L780" s="439"/>
    </row>
    <row r="781" spans="1:10" ht="15.75">
      <c r="A781" s="436"/>
      <c r="B781" s="436">
        <v>8</v>
      </c>
      <c r="C781" s="436" t="s">
        <v>209</v>
      </c>
      <c r="D781" s="436">
        <v>50263.02</v>
      </c>
      <c r="E781" s="168">
        <v>62165.38</v>
      </c>
      <c r="F781" s="13"/>
      <c r="G781" s="339"/>
      <c r="H781" s="13"/>
      <c r="I781" s="13"/>
      <c r="J781" s="8"/>
    </row>
    <row r="782" spans="1:10" ht="15.75">
      <c r="A782" s="436"/>
      <c r="B782" s="436">
        <v>9</v>
      </c>
      <c r="C782" s="436" t="s">
        <v>296</v>
      </c>
      <c r="D782" s="436">
        <v>26982.39</v>
      </c>
      <c r="E782" s="168">
        <v>31162.16</v>
      </c>
      <c r="F782" s="13"/>
      <c r="G782" s="339"/>
      <c r="H782" s="13"/>
      <c r="I782" s="13"/>
      <c r="J782" s="8"/>
    </row>
    <row r="783" spans="1:10" ht="15.75">
      <c r="A783" s="436"/>
      <c r="B783" s="436">
        <v>10</v>
      </c>
      <c r="C783" s="436" t="s">
        <v>297</v>
      </c>
      <c r="D783" s="436">
        <v>21993.17</v>
      </c>
      <c r="E783" s="168">
        <v>31105.04</v>
      </c>
      <c r="F783" s="13"/>
      <c r="G783" s="339"/>
      <c r="H783" s="13"/>
      <c r="I783" s="13"/>
      <c r="J783" s="8"/>
    </row>
    <row r="784" spans="1:10" ht="15.75">
      <c r="A784" s="436"/>
      <c r="B784" s="436">
        <v>11</v>
      </c>
      <c r="C784" s="436" t="s">
        <v>298</v>
      </c>
      <c r="D784" s="436">
        <v>17202.87</v>
      </c>
      <c r="E784" s="168">
        <v>19855.8</v>
      </c>
      <c r="F784" s="13"/>
      <c r="G784" s="339"/>
      <c r="H784" s="13"/>
      <c r="I784" s="13"/>
      <c r="J784" s="8"/>
    </row>
    <row r="785" spans="1:10" ht="15.75">
      <c r="A785" s="436"/>
      <c r="B785" s="436">
        <v>12</v>
      </c>
      <c r="C785" s="436" t="s">
        <v>210</v>
      </c>
      <c r="D785" s="436">
        <v>41402.32</v>
      </c>
      <c r="E785" s="168">
        <v>36504.65</v>
      </c>
      <c r="F785" s="13"/>
      <c r="G785" s="339"/>
      <c r="H785" s="13"/>
      <c r="I785" s="13"/>
      <c r="J785" s="8"/>
    </row>
    <row r="786" spans="1:10" ht="15.75">
      <c r="A786" s="436"/>
      <c r="F786" s="13"/>
      <c r="G786" s="339"/>
      <c r="H786" s="13"/>
      <c r="I786" s="13"/>
      <c r="J786" s="8"/>
    </row>
    <row r="787" spans="1:10" ht="15.75">
      <c r="A787" s="436"/>
      <c r="F787" s="13"/>
      <c r="G787" s="339"/>
      <c r="H787" s="13"/>
      <c r="I787" s="13"/>
      <c r="J787" s="8"/>
    </row>
    <row r="788" spans="1:10" ht="15.75">
      <c r="A788" s="436"/>
      <c r="F788" s="13"/>
      <c r="G788" s="339"/>
      <c r="H788" s="13"/>
      <c r="I788" s="13"/>
      <c r="J788" s="8"/>
    </row>
    <row r="789" spans="1:10" ht="15.75">
      <c r="A789" s="436"/>
      <c r="B789" s="436"/>
      <c r="C789" s="436"/>
      <c r="D789" s="436"/>
      <c r="E789" s="13"/>
      <c r="F789" s="13"/>
      <c r="G789" s="339"/>
      <c r="H789" s="13"/>
      <c r="I789" s="13"/>
      <c r="J789" s="8"/>
    </row>
    <row r="790" spans="1:10" ht="15.75">
      <c r="A790" s="151" t="s">
        <v>642</v>
      </c>
      <c r="B790" s="512"/>
      <c r="C790" s="512"/>
      <c r="D790" s="512"/>
      <c r="E790" s="13"/>
      <c r="F790" s="13"/>
      <c r="G790" s="339"/>
      <c r="H790" s="13"/>
      <c r="I790" s="13"/>
      <c r="J790" s="8"/>
    </row>
    <row r="791" spans="1:10" ht="16.5" thickBot="1">
      <c r="A791" s="322"/>
      <c r="B791" s="322"/>
      <c r="C791" s="322"/>
      <c r="D791" s="322"/>
      <c r="E791" s="322"/>
      <c r="F791" s="404"/>
      <c r="G791" s="339"/>
      <c r="H791" s="13"/>
      <c r="I791" s="13"/>
      <c r="J791" s="8"/>
    </row>
    <row r="792" spans="1:10" ht="12.75">
      <c r="A792" s="793"/>
      <c r="B792" s="825"/>
      <c r="C792" s="825"/>
      <c r="D792" s="825"/>
      <c r="E792" s="825"/>
      <c r="F792" s="826"/>
      <c r="G792" s="871">
        <v>2009</v>
      </c>
      <c r="H792" s="874">
        <v>2010</v>
      </c>
      <c r="I792" s="821"/>
      <c r="J792" s="8"/>
    </row>
    <row r="793" spans="1:10" ht="12.75">
      <c r="A793" s="827"/>
      <c r="B793" s="632"/>
      <c r="C793" s="632"/>
      <c r="D793" s="632"/>
      <c r="E793" s="632"/>
      <c r="F793" s="828"/>
      <c r="G793" s="872"/>
      <c r="H793" s="875"/>
      <c r="I793" s="822"/>
      <c r="J793" s="8"/>
    </row>
    <row r="794" spans="1:10" ht="12.75">
      <c r="A794" s="829"/>
      <c r="B794" s="830"/>
      <c r="C794" s="830"/>
      <c r="D794" s="830"/>
      <c r="E794" s="830"/>
      <c r="F794" s="831"/>
      <c r="G794" s="873"/>
      <c r="H794" s="876"/>
      <c r="I794" s="822"/>
      <c r="J794" s="8"/>
    </row>
    <row r="795" spans="1:10" ht="15.75">
      <c r="A795" s="877" t="s">
        <v>275</v>
      </c>
      <c r="B795" s="614"/>
      <c r="C795" s="614"/>
      <c r="D795" s="614"/>
      <c r="E795" s="614"/>
      <c r="F795" s="615"/>
      <c r="G795" s="416">
        <v>227225.87</v>
      </c>
      <c r="H795" s="128">
        <f>D250</f>
        <v>162158.13</v>
      </c>
      <c r="I795" s="66"/>
      <c r="J795" s="8"/>
    </row>
    <row r="796" spans="1:10" ht="15.75">
      <c r="A796" s="877" t="s">
        <v>334</v>
      </c>
      <c r="B796" s="614"/>
      <c r="C796" s="614"/>
      <c r="D796" s="614"/>
      <c r="E796" s="614"/>
      <c r="F796" s="615"/>
      <c r="G796" s="416">
        <f>F725</f>
        <v>357568.33999999997</v>
      </c>
      <c r="H796" s="128">
        <v>396538.24</v>
      </c>
      <c r="I796" s="66"/>
      <c r="J796" s="8"/>
    </row>
    <row r="797" spans="1:15" ht="15.75">
      <c r="A797" s="878" t="s">
        <v>276</v>
      </c>
      <c r="B797" s="614"/>
      <c r="C797" s="614"/>
      <c r="D797" s="614"/>
      <c r="E797" s="614"/>
      <c r="F797" s="615"/>
      <c r="G797" s="417">
        <f>SUM(G795:G796)</f>
        <v>584794.21</v>
      </c>
      <c r="H797" s="423">
        <f>SUM(H795:H796)</f>
        <v>558696.37</v>
      </c>
      <c r="I797" s="66"/>
      <c r="J797" s="419"/>
      <c r="K797" s="66"/>
      <c r="L797" s="66"/>
      <c r="M797" s="66"/>
      <c r="N797" s="66"/>
      <c r="O797" s="66"/>
    </row>
    <row r="798" spans="1:15" ht="15.75">
      <c r="A798" s="877" t="s">
        <v>277</v>
      </c>
      <c r="B798" s="614"/>
      <c r="C798" s="614"/>
      <c r="D798" s="614"/>
      <c r="E798" s="614"/>
      <c r="F798" s="615"/>
      <c r="G798" s="126"/>
      <c r="H798" s="394"/>
      <c r="I798" s="66"/>
      <c r="J798" s="419"/>
      <c r="K798" s="66"/>
      <c r="L798" s="66"/>
      <c r="M798" s="66"/>
      <c r="N798" s="66"/>
      <c r="O798" s="66"/>
    </row>
    <row r="799" spans="1:15" ht="15.75">
      <c r="A799" s="141"/>
      <c r="B799" s="590" t="s">
        <v>278</v>
      </c>
      <c r="C799" s="591"/>
      <c r="D799" s="591"/>
      <c r="E799" s="591"/>
      <c r="F799" s="584"/>
      <c r="G799" s="126">
        <v>41583</v>
      </c>
      <c r="H799" s="418">
        <v>6251</v>
      </c>
      <c r="I799" s="66"/>
      <c r="J799" s="823"/>
      <c r="K799" s="734"/>
      <c r="L799" s="734"/>
      <c r="M799" s="420"/>
      <c r="N799" s="174"/>
      <c r="O799" s="66"/>
    </row>
    <row r="800" spans="1:15" ht="15.75">
      <c r="A800" s="141"/>
      <c r="B800" s="590" t="s">
        <v>279</v>
      </c>
      <c r="C800" s="591"/>
      <c r="D800" s="591"/>
      <c r="E800" s="591"/>
      <c r="F800" s="584"/>
      <c r="G800" s="126">
        <v>144590.21</v>
      </c>
      <c r="H800" s="418">
        <v>80954.47</v>
      </c>
      <c r="I800" s="66"/>
      <c r="J800" s="823"/>
      <c r="K800" s="734"/>
      <c r="L800" s="734"/>
      <c r="M800" s="421"/>
      <c r="N800" s="174"/>
      <c r="O800" s="66"/>
    </row>
    <row r="801" spans="1:15" ht="15.75">
      <c r="A801" s="141"/>
      <c r="B801" s="590" t="s">
        <v>289</v>
      </c>
      <c r="C801" s="591"/>
      <c r="D801" s="591"/>
      <c r="E801" s="591"/>
      <c r="F801" s="584"/>
      <c r="G801" s="126">
        <v>0</v>
      </c>
      <c r="H801" s="418">
        <v>0</v>
      </c>
      <c r="I801" s="66"/>
      <c r="J801" s="823"/>
      <c r="K801" s="734"/>
      <c r="L801" s="734"/>
      <c r="M801" s="421"/>
      <c r="N801" s="174"/>
      <c r="O801" s="66"/>
    </row>
    <row r="802" spans="1:15" ht="15.75">
      <c r="A802" s="141"/>
      <c r="B802" s="590" t="s">
        <v>285</v>
      </c>
      <c r="C802" s="591"/>
      <c r="D802" s="591"/>
      <c r="E802" s="591"/>
      <c r="F802" s="584"/>
      <c r="G802" s="126">
        <v>46000</v>
      </c>
      <c r="H802" s="418">
        <v>35000</v>
      </c>
      <c r="I802" s="66"/>
      <c r="J802" s="824"/>
      <c r="K802" s="824"/>
      <c r="L802" s="824"/>
      <c r="M802" s="18"/>
      <c r="N802" s="158"/>
      <c r="O802" s="66"/>
    </row>
    <row r="803" spans="1:15" ht="15.75">
      <c r="A803" s="141"/>
      <c r="B803" s="590" t="s">
        <v>286</v>
      </c>
      <c r="C803" s="591"/>
      <c r="D803" s="591"/>
      <c r="E803" s="591"/>
      <c r="F803" s="584"/>
      <c r="G803" s="126">
        <v>292732.66</v>
      </c>
      <c r="H803" s="418">
        <v>396843.66</v>
      </c>
      <c r="I803" s="66"/>
      <c r="J803" s="419"/>
      <c r="K803" s="66"/>
      <c r="L803" s="66"/>
      <c r="M803" s="422"/>
      <c r="N803" s="66"/>
      <c r="O803" s="66"/>
    </row>
    <row r="804" spans="1:10" ht="15.75">
      <c r="A804" s="141"/>
      <c r="B804" s="590" t="s">
        <v>287</v>
      </c>
      <c r="C804" s="591"/>
      <c r="D804" s="591"/>
      <c r="E804" s="591"/>
      <c r="F804" s="584"/>
      <c r="G804" s="126">
        <f>SUM(G799:G803)</f>
        <v>524905.87</v>
      </c>
      <c r="H804" s="418">
        <f>SUM(H799:H803)</f>
        <v>519049.13</v>
      </c>
      <c r="I804" s="66"/>
      <c r="J804" s="8"/>
    </row>
    <row r="805" spans="1:10" ht="15.75">
      <c r="A805" s="141"/>
      <c r="B805" s="590"/>
      <c r="C805" s="614"/>
      <c r="D805" s="614"/>
      <c r="E805" s="614"/>
      <c r="F805" s="615"/>
      <c r="G805" s="126"/>
      <c r="H805" s="418"/>
      <c r="I805" s="66"/>
      <c r="J805" s="8"/>
    </row>
    <row r="806" spans="1:11" ht="15.75">
      <c r="A806" s="141"/>
      <c r="B806" s="879" t="s">
        <v>288</v>
      </c>
      <c r="C806" s="880"/>
      <c r="D806" s="880"/>
      <c r="E806" s="880"/>
      <c r="F806" s="881"/>
      <c r="G806" s="417">
        <v>87568.34</v>
      </c>
      <c r="H806" s="424">
        <f>H797-H804</f>
        <v>39647.23999999999</v>
      </c>
      <c r="I806" s="66"/>
      <c r="J806" s="8"/>
      <c r="K806" s="22"/>
    </row>
    <row r="807" spans="1:11" ht="16.5" thickBot="1">
      <c r="A807" s="327"/>
      <c r="B807" s="724"/>
      <c r="C807" s="724"/>
      <c r="D807" s="724"/>
      <c r="E807" s="724"/>
      <c r="F807" s="724"/>
      <c r="G807" s="724"/>
      <c r="H807" s="820"/>
      <c r="I807" s="295"/>
      <c r="J807" s="8"/>
      <c r="K807" s="22"/>
    </row>
    <row r="808" spans="1:10" ht="15.75">
      <c r="A808" s="13"/>
      <c r="B808" s="13"/>
      <c r="C808" s="13"/>
      <c r="D808" s="13"/>
      <c r="E808" s="13"/>
      <c r="F808" s="13"/>
      <c r="G808" s="339"/>
      <c r="H808" s="13"/>
      <c r="I808" s="13"/>
      <c r="J808" s="8"/>
    </row>
    <row r="809" spans="1:10" ht="15.75">
      <c r="A809" s="13"/>
      <c r="B809" s="13"/>
      <c r="C809" s="13"/>
      <c r="D809" s="13"/>
      <c r="E809" s="13"/>
      <c r="F809" s="13"/>
      <c r="G809" s="339"/>
      <c r="H809" s="13"/>
      <c r="I809" s="13"/>
      <c r="J809" s="8"/>
    </row>
    <row r="810" spans="1:10" ht="15.75">
      <c r="A810" s="13"/>
      <c r="B810" s="14" t="s">
        <v>644</v>
      </c>
      <c r="C810" s="14"/>
      <c r="D810" s="13"/>
      <c r="E810" s="13"/>
      <c r="F810" s="13"/>
      <c r="G810" s="339"/>
      <c r="H810" s="13"/>
      <c r="I810" s="13"/>
      <c r="J810" s="8"/>
    </row>
    <row r="811" spans="1:10" ht="15.75">
      <c r="A811" s="13"/>
      <c r="B811" s="13"/>
      <c r="C811" s="13"/>
      <c r="D811" s="13"/>
      <c r="E811" s="13"/>
      <c r="F811" s="13"/>
      <c r="G811" s="339"/>
      <c r="H811" s="13"/>
      <c r="I811" s="13"/>
      <c r="J811" s="8"/>
    </row>
    <row r="812" spans="1:10" ht="15.75">
      <c r="A812" s="13"/>
      <c r="B812" s="13" t="s">
        <v>640</v>
      </c>
      <c r="C812" s="13"/>
      <c r="D812" s="13"/>
      <c r="E812" s="13"/>
      <c r="F812" s="13"/>
      <c r="G812" s="339"/>
      <c r="H812" s="168">
        <v>43747.23</v>
      </c>
      <c r="I812" s="13" t="s">
        <v>259</v>
      </c>
      <c r="J812" s="8"/>
    </row>
    <row r="813" spans="1:10" ht="15.75">
      <c r="A813" s="13"/>
      <c r="B813" s="13" t="s">
        <v>641</v>
      </c>
      <c r="C813" s="13"/>
      <c r="D813" s="13"/>
      <c r="E813" s="13"/>
      <c r="F813" s="13"/>
      <c r="G813" s="339"/>
      <c r="H813" s="168">
        <v>33435.25</v>
      </c>
      <c r="I813" s="13" t="s">
        <v>259</v>
      </c>
      <c r="J813" s="8"/>
    </row>
    <row r="814" spans="1:10" ht="15.75">
      <c r="A814" s="13"/>
      <c r="B814" s="13" t="s">
        <v>643</v>
      </c>
      <c r="C814" s="13"/>
      <c r="D814" s="13"/>
      <c r="E814" s="13"/>
      <c r="F814" s="13"/>
      <c r="G814" s="339"/>
      <c r="H814" s="180">
        <f>H806</f>
        <v>39647.23999999999</v>
      </c>
      <c r="I814" s="295" t="s">
        <v>259</v>
      </c>
      <c r="J814" s="8"/>
    </row>
    <row r="815" spans="1:10" ht="15.75">
      <c r="A815" s="13"/>
      <c r="B815" s="13"/>
      <c r="C815" s="13"/>
      <c r="D815" s="13"/>
      <c r="E815" s="13"/>
      <c r="F815" s="13"/>
      <c r="G815" s="339"/>
      <c r="H815" s="168"/>
      <c r="I815" s="13"/>
      <c r="J815" s="8"/>
    </row>
    <row r="816" spans="1:10" ht="15.75">
      <c r="A816" s="13"/>
      <c r="B816" s="14" t="s">
        <v>453</v>
      </c>
      <c r="C816" s="14"/>
      <c r="D816" s="14"/>
      <c r="E816" s="13"/>
      <c r="F816" s="13"/>
      <c r="G816" s="339"/>
      <c r="H816" s="246">
        <f>SUM(H812:H815)</f>
        <v>116829.72</v>
      </c>
      <c r="I816" s="13" t="s">
        <v>259</v>
      </c>
      <c r="J816" s="8"/>
    </row>
    <row r="817" spans="1:10" ht="15.75">
      <c r="A817" s="13"/>
      <c r="B817" s="14"/>
      <c r="C817" s="14"/>
      <c r="D817" s="14"/>
      <c r="E817" s="13"/>
      <c r="F817" s="13"/>
      <c r="G817" s="339"/>
      <c r="H817" s="246"/>
      <c r="I817" s="13"/>
      <c r="J817" s="8"/>
    </row>
    <row r="818" spans="1:10" ht="15.75">
      <c r="A818" s="13"/>
      <c r="B818" s="14"/>
      <c r="C818" s="14"/>
      <c r="D818" s="14"/>
      <c r="E818" s="13"/>
      <c r="F818" s="13"/>
      <c r="G818" s="339"/>
      <c r="H818" s="246"/>
      <c r="I818" s="13"/>
      <c r="J818" s="8"/>
    </row>
    <row r="819" spans="1:10" ht="15.75">
      <c r="A819" s="13"/>
      <c r="B819" s="14"/>
      <c r="C819" s="14"/>
      <c r="D819" s="14"/>
      <c r="E819" s="13"/>
      <c r="F819" s="13"/>
      <c r="G819" s="339"/>
      <c r="H819" s="246"/>
      <c r="I819" s="13"/>
      <c r="J819" s="8"/>
    </row>
    <row r="820" spans="1:10" ht="15.75">
      <c r="A820" s="295"/>
      <c r="B820" s="295"/>
      <c r="C820" s="295"/>
      <c r="D820" s="295"/>
      <c r="E820" s="295"/>
      <c r="F820" s="295"/>
      <c r="G820" s="266"/>
      <c r="H820" s="323"/>
      <c r="I820" s="295"/>
      <c r="J820" s="8"/>
    </row>
    <row r="821" spans="1:10" ht="15.75">
      <c r="A821" s="322"/>
      <c r="B821" s="322"/>
      <c r="C821" s="322"/>
      <c r="D821" s="322"/>
      <c r="E821" s="322"/>
      <c r="F821" s="322"/>
      <c r="G821" s="170"/>
      <c r="H821" s="324"/>
      <c r="I821" s="322"/>
      <c r="J821" s="9"/>
    </row>
    <row r="822" spans="1:10" ht="15.75">
      <c r="A822" s="322"/>
      <c r="B822" s="322"/>
      <c r="C822" s="322"/>
      <c r="D822" s="322"/>
      <c r="E822" s="322"/>
      <c r="F822" s="322"/>
      <c r="G822" s="170"/>
      <c r="H822" s="324"/>
      <c r="I822" s="322"/>
      <c r="J822" s="9"/>
    </row>
    <row r="823" spans="1:10" ht="15.75">
      <c r="A823" s="513"/>
      <c r="B823" s="322"/>
      <c r="C823" s="322"/>
      <c r="D823" s="322"/>
      <c r="E823" s="322"/>
      <c r="F823" s="322"/>
      <c r="G823" s="322"/>
      <c r="H823" s="322"/>
      <c r="I823" s="322"/>
      <c r="J823" s="9"/>
    </row>
    <row r="824" spans="1:10" ht="15.75">
      <c r="A824" s="322"/>
      <c r="B824" s="322"/>
      <c r="C824" s="322"/>
      <c r="D824" s="322"/>
      <c r="E824" s="322"/>
      <c r="F824" s="322"/>
      <c r="G824" s="322"/>
      <c r="H824" s="322"/>
      <c r="I824" s="282"/>
      <c r="J824" s="9"/>
    </row>
    <row r="825" spans="1:10" ht="15.75">
      <c r="A825" s="322"/>
      <c r="B825" s="322"/>
      <c r="C825" s="322"/>
      <c r="D825" s="322"/>
      <c r="E825" s="322"/>
      <c r="F825" s="322"/>
      <c r="G825" s="322"/>
      <c r="H825" s="322"/>
      <c r="I825" s="515"/>
      <c r="J825" s="9"/>
    </row>
    <row r="826" spans="1:10" ht="15.75">
      <c r="A826" s="322"/>
      <c r="B826" s="322"/>
      <c r="C826" s="322"/>
      <c r="D826" s="322"/>
      <c r="E826" s="322"/>
      <c r="F826" s="322"/>
      <c r="G826" s="322"/>
      <c r="H826" s="322"/>
      <c r="I826" s="515"/>
      <c r="J826" s="9"/>
    </row>
    <row r="827" spans="1:10" ht="15.75">
      <c r="A827" s="322"/>
      <c r="B827" s="322"/>
      <c r="C827" s="322"/>
      <c r="D827" s="322"/>
      <c r="E827" s="322"/>
      <c r="F827" s="322"/>
      <c r="G827" s="322"/>
      <c r="H827" s="322"/>
      <c r="I827" s="515"/>
      <c r="J827" s="9"/>
    </row>
    <row r="828" spans="1:10" ht="15.75">
      <c r="A828" s="322"/>
      <c r="B828" s="322"/>
      <c r="C828" s="322"/>
      <c r="D828" s="322"/>
      <c r="E828" s="514"/>
      <c r="F828" s="322"/>
      <c r="G828" s="170"/>
      <c r="H828" s="324"/>
      <c r="I828" s="515"/>
      <c r="J828" s="9"/>
    </row>
    <row r="829" spans="1:10" ht="15.75">
      <c r="A829" s="322"/>
      <c r="B829" s="322"/>
      <c r="C829" s="322"/>
      <c r="D829" s="322"/>
      <c r="E829" s="322"/>
      <c r="F829" s="322"/>
      <c r="G829" s="170"/>
      <c r="H829" s="324"/>
      <c r="I829" s="515"/>
      <c r="J829" s="9"/>
    </row>
    <row r="830" spans="1:10" ht="15.75">
      <c r="A830" s="322"/>
      <c r="B830" s="322"/>
      <c r="C830" s="322"/>
      <c r="D830" s="322"/>
      <c r="E830" s="322"/>
      <c r="F830" s="322"/>
      <c r="G830" s="170"/>
      <c r="H830" s="324"/>
      <c r="I830" s="515"/>
      <c r="J830" s="9"/>
    </row>
    <row r="831" spans="1:10" ht="15.75">
      <c r="A831" s="322"/>
      <c r="B831" s="322"/>
      <c r="C831" s="322"/>
      <c r="D831" s="322"/>
      <c r="E831" s="322"/>
      <c r="F831" s="322"/>
      <c r="G831" s="170"/>
      <c r="H831" s="324"/>
      <c r="I831" s="515"/>
      <c r="J831" s="9"/>
    </row>
    <row r="832" spans="1:10" ht="15.75">
      <c r="A832" s="322"/>
      <c r="B832" s="322"/>
      <c r="C832" s="322"/>
      <c r="D832" s="322"/>
      <c r="E832" s="322"/>
      <c r="F832" s="322"/>
      <c r="G832" s="322"/>
      <c r="H832" s="322"/>
      <c r="I832" s="515"/>
      <c r="J832" s="9"/>
    </row>
    <row r="833" spans="1:10" ht="15.75">
      <c r="A833" s="322"/>
      <c r="B833" s="322"/>
      <c r="C833" s="322"/>
      <c r="D833" s="322"/>
      <c r="E833" s="322"/>
      <c r="F833" s="322"/>
      <c r="G833" s="170"/>
      <c r="H833" s="324"/>
      <c r="I833" s="515"/>
      <c r="J833" s="9"/>
    </row>
    <row r="834" spans="1:10" ht="15.75">
      <c r="A834" s="322"/>
      <c r="B834" s="322"/>
      <c r="C834" s="322"/>
      <c r="D834" s="322"/>
      <c r="E834" s="322"/>
      <c r="F834" s="322"/>
      <c r="G834" s="170"/>
      <c r="H834" s="324"/>
      <c r="I834" s="515"/>
      <c r="J834" s="9"/>
    </row>
    <row r="835" spans="1:10" ht="15.75">
      <c r="A835" s="322"/>
      <c r="B835" s="322"/>
      <c r="C835" s="322"/>
      <c r="D835" s="322"/>
      <c r="E835" s="322"/>
      <c r="F835" s="322"/>
      <c r="G835" s="170"/>
      <c r="H835" s="324"/>
      <c r="I835" s="515"/>
      <c r="J835" s="9"/>
    </row>
    <row r="836" spans="1:10" ht="15.75">
      <c r="A836" s="322"/>
      <c r="B836" s="322"/>
      <c r="C836" s="322"/>
      <c r="D836" s="322"/>
      <c r="E836" s="322"/>
      <c r="F836" s="322"/>
      <c r="G836" s="170"/>
      <c r="H836" s="324"/>
      <c r="I836" s="515"/>
      <c r="J836" s="9"/>
    </row>
    <row r="837" spans="1:10" ht="15.75">
      <c r="A837" s="322"/>
      <c r="B837" s="322"/>
      <c r="C837" s="322"/>
      <c r="D837" s="322"/>
      <c r="E837" s="322"/>
      <c r="F837" s="322"/>
      <c r="G837" s="322"/>
      <c r="H837" s="322"/>
      <c r="I837" s="515"/>
      <c r="J837" s="9"/>
    </row>
    <row r="838" spans="1:10" ht="15.75">
      <c r="A838" s="322"/>
      <c r="B838" s="322"/>
      <c r="C838" s="322"/>
      <c r="D838" s="322"/>
      <c r="E838" s="322"/>
      <c r="F838" s="322"/>
      <c r="G838" s="322"/>
      <c r="H838" s="322"/>
      <c r="I838" s="515"/>
      <c r="J838" s="9"/>
    </row>
    <row r="839" spans="1:10" ht="15.75">
      <c r="A839" s="322"/>
      <c r="B839" s="322"/>
      <c r="C839" s="322"/>
      <c r="D839" s="322"/>
      <c r="E839" s="322"/>
      <c r="F839" s="322"/>
      <c r="G839" s="322"/>
      <c r="H839" s="322"/>
      <c r="I839" s="515"/>
      <c r="J839" s="9"/>
    </row>
    <row r="840" spans="1:10" ht="15.75">
      <c r="A840" s="322"/>
      <c r="B840" s="322"/>
      <c r="C840" s="322"/>
      <c r="D840" s="322"/>
      <c r="E840" s="322"/>
      <c r="F840" s="322"/>
      <c r="G840" s="322"/>
      <c r="H840" s="322"/>
      <c r="I840" s="149"/>
      <c r="J840" s="9"/>
    </row>
    <row r="841" spans="1:10" ht="15.75">
      <c r="A841" s="170"/>
      <c r="B841" s="170"/>
      <c r="C841" s="170"/>
      <c r="D841" s="170"/>
      <c r="E841" s="170"/>
      <c r="F841" s="170"/>
      <c r="G841" s="170"/>
      <c r="H841" s="170"/>
      <c r="I841" s="516"/>
      <c r="J841" s="9"/>
    </row>
    <row r="842" spans="1:10" ht="15.75">
      <c r="A842" s="322"/>
      <c r="B842" s="322"/>
      <c r="C842" s="322"/>
      <c r="D842" s="322"/>
      <c r="E842" s="322"/>
      <c r="F842" s="322"/>
      <c r="G842" s="170"/>
      <c r="H842" s="324"/>
      <c r="I842" s="324"/>
      <c r="J842" s="9"/>
    </row>
    <row r="843" spans="1:10" ht="15.75">
      <c r="A843" s="169"/>
      <c r="B843" s="169"/>
      <c r="C843" s="169"/>
      <c r="D843" s="169"/>
      <c r="E843" s="169"/>
      <c r="F843" s="169"/>
      <c r="G843" s="345"/>
      <c r="H843" s="517"/>
      <c r="I843" s="517"/>
      <c r="J843" s="9"/>
    </row>
    <row r="844" spans="1:10" ht="15.75">
      <c r="A844" s="169"/>
      <c r="B844" s="169"/>
      <c r="C844" s="169"/>
      <c r="D844" s="169"/>
      <c r="E844" s="169"/>
      <c r="F844" s="169"/>
      <c r="G844" s="345"/>
      <c r="H844" s="517"/>
      <c r="I844" s="517"/>
      <c r="J844" s="9"/>
    </row>
    <row r="845" spans="1:10" ht="15.75">
      <c r="A845" s="169"/>
      <c r="B845" s="169"/>
      <c r="C845" s="169"/>
      <c r="D845" s="169"/>
      <c r="E845" s="169"/>
      <c r="F845" s="169"/>
      <c r="G845" s="345"/>
      <c r="H845" s="517"/>
      <c r="I845" s="517"/>
      <c r="J845" s="9"/>
    </row>
    <row r="846" spans="1:10" ht="15.75">
      <c r="A846" s="169"/>
      <c r="B846" s="169"/>
      <c r="C846" s="169"/>
      <c r="D846" s="169"/>
      <c r="E846" s="169"/>
      <c r="F846" s="169"/>
      <c r="G846" s="345"/>
      <c r="H846" s="517"/>
      <c r="I846" s="517"/>
      <c r="J846" s="9"/>
    </row>
    <row r="847" spans="1:10" ht="15.75">
      <c r="A847" s="169"/>
      <c r="B847" s="169"/>
      <c r="C847" s="169"/>
      <c r="D847" s="169"/>
      <c r="E847" s="169"/>
      <c r="F847" s="169"/>
      <c r="G847" s="345"/>
      <c r="H847" s="517"/>
      <c r="I847" s="517"/>
      <c r="J847" s="9"/>
    </row>
    <row r="848" spans="1:10" ht="15.75">
      <c r="A848" s="169"/>
      <c r="B848" s="169"/>
      <c r="C848" s="169"/>
      <c r="D848" s="169"/>
      <c r="E848" s="169"/>
      <c r="F848" s="169"/>
      <c r="G848" s="345"/>
      <c r="H848" s="517"/>
      <c r="I848" s="517"/>
      <c r="J848" s="9"/>
    </row>
    <row r="849" spans="1:10" ht="15.75">
      <c r="A849" s="169"/>
      <c r="B849" s="169"/>
      <c r="C849" s="169"/>
      <c r="D849" s="169"/>
      <c r="E849" s="169"/>
      <c r="F849" s="169"/>
      <c r="G849" s="345"/>
      <c r="H849" s="517"/>
      <c r="I849" s="517"/>
      <c r="J849" s="9"/>
    </row>
    <row r="850" spans="1:10" ht="15.75">
      <c r="A850" s="169"/>
      <c r="B850" s="169"/>
      <c r="C850" s="169"/>
      <c r="D850" s="169"/>
      <c r="E850" s="169"/>
      <c r="F850" s="169"/>
      <c r="G850" s="345"/>
      <c r="H850" s="517"/>
      <c r="I850" s="517"/>
      <c r="J850" s="9"/>
    </row>
    <row r="851" spans="1:10" ht="15.75">
      <c r="A851" s="13"/>
      <c r="B851" s="13"/>
      <c r="C851" s="13"/>
      <c r="D851" s="13"/>
      <c r="E851" s="13"/>
      <c r="F851" s="13"/>
      <c r="G851" s="339"/>
      <c r="H851" s="168"/>
      <c r="I851" s="168"/>
      <c r="J851" s="8"/>
    </row>
    <row r="852" spans="1:10" ht="15.75">
      <c r="A852" s="13"/>
      <c r="B852" s="13"/>
      <c r="C852" s="13"/>
      <c r="D852" s="13"/>
      <c r="E852" s="13"/>
      <c r="F852" s="13"/>
      <c r="G852" s="339"/>
      <c r="H852" s="168"/>
      <c r="I852" s="168"/>
      <c r="J852" s="8"/>
    </row>
    <row r="853" spans="1:10" ht="15.75">
      <c r="A853" s="13"/>
      <c r="B853" s="13"/>
      <c r="C853" s="13"/>
      <c r="D853" s="13"/>
      <c r="E853" s="13"/>
      <c r="F853" s="13"/>
      <c r="G853" s="339"/>
      <c r="H853" s="168"/>
      <c r="I853" s="168"/>
      <c r="J853" s="8"/>
    </row>
    <row r="854" spans="1:10" ht="15.75">
      <c r="A854" s="13"/>
      <c r="B854" s="13"/>
      <c r="C854" s="13"/>
      <c r="D854" s="13"/>
      <c r="E854" s="13"/>
      <c r="F854" s="13"/>
      <c r="G854" s="339"/>
      <c r="H854" s="168"/>
      <c r="I854" s="168"/>
      <c r="J854" s="8"/>
    </row>
    <row r="855" spans="1:10" ht="15.75">
      <c r="A855" s="13"/>
      <c r="B855" s="13"/>
      <c r="C855" s="13"/>
      <c r="D855" s="13"/>
      <c r="E855" s="13"/>
      <c r="F855" s="13"/>
      <c r="G855" s="339"/>
      <c r="H855" s="168"/>
      <c r="I855" s="168"/>
      <c r="J855" s="8"/>
    </row>
    <row r="856" spans="1:10" ht="15.75">
      <c r="A856" s="13"/>
      <c r="B856" s="13"/>
      <c r="C856" s="13"/>
      <c r="D856" s="13"/>
      <c r="E856" s="13"/>
      <c r="F856" s="13"/>
      <c r="G856" s="339"/>
      <c r="H856" s="168"/>
      <c r="I856" s="168"/>
      <c r="J856" s="8"/>
    </row>
    <row r="857" spans="1:10" ht="15.75">
      <c r="A857" s="13"/>
      <c r="B857" s="13"/>
      <c r="C857" s="13"/>
      <c r="D857" s="13"/>
      <c r="E857" s="13"/>
      <c r="F857" s="13"/>
      <c r="G857" s="339"/>
      <c r="H857" s="168"/>
      <c r="I857" s="168"/>
      <c r="J857" s="8"/>
    </row>
    <row r="858" spans="1:10" ht="15.75">
      <c r="A858" s="13"/>
      <c r="B858" s="13"/>
      <c r="C858" s="13"/>
      <c r="D858" s="13"/>
      <c r="E858" s="13"/>
      <c r="F858" s="13"/>
      <c r="G858" s="339"/>
      <c r="H858" s="168"/>
      <c r="I858" s="168"/>
      <c r="J858" s="8"/>
    </row>
    <row r="859" spans="1:10" ht="15.75">
      <c r="A859" s="13"/>
      <c r="B859" s="13"/>
      <c r="C859" s="13"/>
      <c r="D859" s="13"/>
      <c r="E859" s="13"/>
      <c r="F859" s="13"/>
      <c r="G859" s="339"/>
      <c r="H859" s="168"/>
      <c r="I859" s="168"/>
      <c r="J859" s="8"/>
    </row>
    <row r="860" spans="1:10" ht="15.75">
      <c r="A860" s="13"/>
      <c r="B860" s="13"/>
      <c r="C860" s="13"/>
      <c r="D860" s="13"/>
      <c r="E860" s="13"/>
      <c r="F860" s="13"/>
      <c r="G860" s="339"/>
      <c r="H860" s="168"/>
      <c r="I860" s="168"/>
      <c r="J860" s="8"/>
    </row>
    <row r="861" spans="1:10" ht="15.75">
      <c r="A861" s="13"/>
      <c r="B861" s="13"/>
      <c r="C861" s="13"/>
      <c r="D861" s="13"/>
      <c r="E861" s="13"/>
      <c r="F861" s="13"/>
      <c r="G861" s="339"/>
      <c r="H861" s="168"/>
      <c r="I861" s="168"/>
      <c r="J861" s="8"/>
    </row>
    <row r="862" spans="1:10" ht="15.75">
      <c r="A862" s="13"/>
      <c r="B862" s="13"/>
      <c r="C862" s="13"/>
      <c r="D862" s="13"/>
      <c r="E862" s="13"/>
      <c r="F862" s="13"/>
      <c r="G862" s="339"/>
      <c r="H862" s="168"/>
      <c r="I862" s="168"/>
      <c r="J862" s="8"/>
    </row>
    <row r="863" spans="1:10" ht="15.75">
      <c r="A863" s="13"/>
      <c r="B863" s="13"/>
      <c r="C863" s="13"/>
      <c r="D863" s="13"/>
      <c r="E863" s="13"/>
      <c r="F863" s="13"/>
      <c r="G863" s="339"/>
      <c r="H863" s="168"/>
      <c r="I863" s="168"/>
      <c r="J863" s="8"/>
    </row>
    <row r="864" spans="1:10" ht="15.75">
      <c r="A864" s="13"/>
      <c r="B864" s="13"/>
      <c r="C864" s="13"/>
      <c r="D864" s="13"/>
      <c r="E864" s="13"/>
      <c r="F864" s="13"/>
      <c r="G864" s="339"/>
      <c r="H864" s="168"/>
      <c r="I864" s="168"/>
      <c r="J864" s="8"/>
    </row>
    <row r="865" spans="1:10" ht="15.75">
      <c r="A865" s="13"/>
      <c r="B865" s="13"/>
      <c r="C865" s="13"/>
      <c r="D865" s="13"/>
      <c r="E865" s="13"/>
      <c r="F865" s="13"/>
      <c r="G865" s="339"/>
      <c r="H865" s="168"/>
      <c r="I865" s="168"/>
      <c r="J865" s="8"/>
    </row>
    <row r="866" spans="1:10" ht="15.75">
      <c r="A866" s="13"/>
      <c r="B866" s="13"/>
      <c r="C866" s="13"/>
      <c r="D866" s="13"/>
      <c r="E866" s="13"/>
      <c r="F866" s="13"/>
      <c r="G866" s="339"/>
      <c r="H866" s="168"/>
      <c r="I866" s="168"/>
      <c r="J866" s="8"/>
    </row>
    <row r="867" spans="1:10" ht="15.75">
      <c r="A867" s="13"/>
      <c r="B867" s="13"/>
      <c r="C867" s="13"/>
      <c r="D867" s="13"/>
      <c r="E867" s="13"/>
      <c r="F867" s="13"/>
      <c r="G867" s="339"/>
      <c r="H867" s="168"/>
      <c r="I867" s="168"/>
      <c r="J867" s="8"/>
    </row>
    <row r="868" spans="1:10" ht="15.75">
      <c r="A868" s="13"/>
      <c r="B868" s="13"/>
      <c r="C868" s="13"/>
      <c r="D868" s="13"/>
      <c r="E868" s="13"/>
      <c r="F868" s="13"/>
      <c r="G868" s="339"/>
      <c r="H868" s="168"/>
      <c r="I868" s="168"/>
      <c r="J868" s="8"/>
    </row>
    <row r="869" spans="1:10" ht="15.75">
      <c r="A869" s="13"/>
      <c r="B869" s="13"/>
      <c r="C869" s="13"/>
      <c r="D869" s="13"/>
      <c r="E869" s="13"/>
      <c r="F869" s="13"/>
      <c r="G869" s="339"/>
      <c r="H869" s="168"/>
      <c r="I869" s="168"/>
      <c r="J869" s="8"/>
    </row>
    <row r="870" spans="1:10" ht="15.75">
      <c r="A870" s="13"/>
      <c r="B870" s="13"/>
      <c r="C870" s="13"/>
      <c r="D870" s="13"/>
      <c r="E870" s="13"/>
      <c r="F870" s="13"/>
      <c r="G870" s="339"/>
      <c r="H870" s="168"/>
      <c r="I870" s="168"/>
      <c r="J870" s="8"/>
    </row>
    <row r="871" spans="1:10" ht="15.75">
      <c r="A871" s="13"/>
      <c r="B871" s="13"/>
      <c r="C871" s="13"/>
      <c r="D871" s="13"/>
      <c r="E871" s="13"/>
      <c r="F871" s="13"/>
      <c r="G871" s="339"/>
      <c r="H871" s="168"/>
      <c r="I871" s="168"/>
      <c r="J871" s="8"/>
    </row>
    <row r="872" spans="1:10" ht="15.75">
      <c r="A872" s="13"/>
      <c r="B872" s="13"/>
      <c r="C872" s="13"/>
      <c r="D872" s="13"/>
      <c r="E872" s="13"/>
      <c r="F872" s="13"/>
      <c r="G872" s="339"/>
      <c r="H872" s="168"/>
      <c r="I872" s="168"/>
      <c r="J872" s="8"/>
    </row>
    <row r="873" spans="1:10" ht="15.75">
      <c r="A873" s="14"/>
      <c r="B873" s="14"/>
      <c r="C873" s="14"/>
      <c r="D873" s="14"/>
      <c r="E873" s="14"/>
      <c r="F873" s="14"/>
      <c r="G873" s="339"/>
      <c r="H873" s="168"/>
      <c r="I873" s="168"/>
      <c r="J873" s="8"/>
    </row>
    <row r="874" spans="1:10" ht="15.75">
      <c r="A874" s="13"/>
      <c r="B874" s="13"/>
      <c r="C874" s="13"/>
      <c r="D874" s="13"/>
      <c r="E874" s="13"/>
      <c r="F874" s="13"/>
      <c r="G874" s="339"/>
      <c r="H874" s="168"/>
      <c r="I874" s="168"/>
      <c r="J874" s="8"/>
    </row>
    <row r="875" spans="1:10" ht="15.75">
      <c r="A875" s="13"/>
      <c r="B875" s="13"/>
      <c r="C875" s="13"/>
      <c r="D875" s="13"/>
      <c r="E875" s="13"/>
      <c r="F875" s="13"/>
      <c r="G875" s="339"/>
      <c r="H875" s="13"/>
      <c r="I875" s="13"/>
      <c r="J875" s="8"/>
    </row>
    <row r="876" spans="1:10" ht="15.75">
      <c r="A876" s="13"/>
      <c r="B876" s="13"/>
      <c r="C876" s="13"/>
      <c r="D876" s="13"/>
      <c r="E876" s="13"/>
      <c r="F876" s="13"/>
      <c r="G876" s="339"/>
      <c r="H876" s="13"/>
      <c r="I876" s="13"/>
      <c r="J876" s="8"/>
    </row>
    <row r="877" spans="1:10" ht="15.75">
      <c r="A877" s="13"/>
      <c r="B877" s="13"/>
      <c r="C877" s="13"/>
      <c r="D877" s="13"/>
      <c r="E877" s="13"/>
      <c r="F877" s="13"/>
      <c r="G877" s="339"/>
      <c r="H877" s="13"/>
      <c r="I877" s="13"/>
      <c r="J877" s="8"/>
    </row>
    <row r="878" spans="1:10" ht="15.75">
      <c r="A878" s="13"/>
      <c r="B878" s="13"/>
      <c r="C878" s="13"/>
      <c r="D878" s="13"/>
      <c r="E878" s="13"/>
      <c r="F878" s="13"/>
      <c r="G878" s="339"/>
      <c r="H878" s="13"/>
      <c r="I878" s="13"/>
      <c r="J878" s="8"/>
    </row>
    <row r="879" spans="1:10" ht="15.75">
      <c r="A879" s="13"/>
      <c r="B879" s="13"/>
      <c r="C879" s="13"/>
      <c r="D879" s="13"/>
      <c r="E879" s="13"/>
      <c r="F879" s="13"/>
      <c r="G879" s="339"/>
      <c r="H879" s="13"/>
      <c r="I879" s="13"/>
      <c r="J879" s="8"/>
    </row>
    <row r="880" spans="1:10" ht="15.75">
      <c r="A880" s="13"/>
      <c r="B880" s="13"/>
      <c r="C880" s="13"/>
      <c r="D880" s="13"/>
      <c r="E880" s="13"/>
      <c r="F880" s="13"/>
      <c r="G880" s="339"/>
      <c r="H880" s="13"/>
      <c r="I880" s="13"/>
      <c r="J880" s="8"/>
    </row>
    <row r="881" spans="1:10" ht="15.75">
      <c r="A881" s="13"/>
      <c r="B881" s="13"/>
      <c r="C881" s="13"/>
      <c r="D881" s="405"/>
      <c r="E881" s="13"/>
      <c r="F881" s="13"/>
      <c r="G881" s="339"/>
      <c r="H881" s="13"/>
      <c r="I881" s="13"/>
      <c r="J881" s="8"/>
    </row>
    <row r="882" spans="1:9" ht="15.75">
      <c r="A882" s="13"/>
      <c r="B882" s="13"/>
      <c r="C882" s="13"/>
      <c r="D882" s="168"/>
      <c r="E882" s="13"/>
      <c r="F882" s="13"/>
      <c r="G882" s="339"/>
      <c r="H882" s="13"/>
      <c r="I882" s="13"/>
    </row>
    <row r="883" spans="1:10" ht="15.75">
      <c r="A883" s="13"/>
      <c r="B883" s="13"/>
      <c r="C883" s="13"/>
      <c r="D883" s="168"/>
      <c r="E883" s="13"/>
      <c r="F883" s="13"/>
      <c r="G883" s="339"/>
      <c r="H883" s="13"/>
      <c r="I883" s="13"/>
      <c r="J883" s="8"/>
    </row>
    <row r="884" spans="1:10" ht="15.75">
      <c r="A884" s="13"/>
      <c r="B884" s="13"/>
      <c r="C884" s="13"/>
      <c r="D884" s="168"/>
      <c r="E884" s="13"/>
      <c r="F884" s="13"/>
      <c r="G884" s="339"/>
      <c r="H884" s="13"/>
      <c r="I884" s="13"/>
      <c r="J884" s="8"/>
    </row>
    <row r="885" spans="1:9" ht="15.75">
      <c r="A885" s="13"/>
      <c r="B885" s="13"/>
      <c r="C885" s="13"/>
      <c r="D885" s="168"/>
      <c r="E885" s="13"/>
      <c r="F885" s="13"/>
      <c r="G885" s="339"/>
      <c r="H885" s="13"/>
      <c r="I885" s="13"/>
    </row>
    <row r="886" spans="1:9" ht="15.75">
      <c r="A886" s="13"/>
      <c r="B886" s="13"/>
      <c r="C886" s="13"/>
      <c r="D886" s="168"/>
      <c r="E886" s="13"/>
      <c r="F886" s="13"/>
      <c r="G886" s="339"/>
      <c r="H886" s="13"/>
      <c r="I886" s="13"/>
    </row>
    <row r="887" spans="1:9" ht="15.75">
      <c r="A887" s="13"/>
      <c r="B887" s="13"/>
      <c r="C887" s="13"/>
      <c r="D887" s="168"/>
      <c r="E887" s="13"/>
      <c r="F887" s="13"/>
      <c r="G887" s="339"/>
      <c r="H887" s="13"/>
      <c r="I887" s="13"/>
    </row>
    <row r="888" spans="1:9" ht="15.75">
      <c r="A888" s="13"/>
      <c r="B888" s="13"/>
      <c r="C888" s="13"/>
      <c r="D888" s="168"/>
      <c r="E888" s="13"/>
      <c r="F888" s="13"/>
      <c r="G888" s="339"/>
      <c r="H888" s="13"/>
      <c r="I888" s="13"/>
    </row>
    <row r="889" spans="1:9" ht="15.75">
      <c r="A889" s="13"/>
      <c r="B889" s="13"/>
      <c r="C889" s="13"/>
      <c r="D889" s="168"/>
      <c r="E889" s="13"/>
      <c r="F889" s="13"/>
      <c r="G889" s="339"/>
      <c r="H889" s="13"/>
      <c r="I889" s="13"/>
    </row>
    <row r="890" spans="1:9" ht="15.75">
      <c r="A890" s="13"/>
      <c r="B890" s="13"/>
      <c r="C890" s="13"/>
      <c r="D890" s="168"/>
      <c r="E890" s="13"/>
      <c r="F890" s="13"/>
      <c r="G890" s="339"/>
      <c r="H890" s="13"/>
      <c r="I890" s="13"/>
    </row>
    <row r="891" spans="1:9" ht="15.75">
      <c r="A891" s="13"/>
      <c r="B891" s="13"/>
      <c r="C891" s="13"/>
      <c r="D891" s="168"/>
      <c r="E891" s="13"/>
      <c r="F891" s="13"/>
      <c r="G891" s="339"/>
      <c r="H891" s="13"/>
      <c r="I891" s="13"/>
    </row>
    <row r="892" spans="1:9" ht="15.75">
      <c r="A892" s="13"/>
      <c r="B892" s="13"/>
      <c r="C892" s="13"/>
      <c r="D892" s="168"/>
      <c r="E892" s="13"/>
      <c r="F892" s="13"/>
      <c r="G892" s="339"/>
      <c r="H892" s="13"/>
      <c r="I892" s="13"/>
    </row>
    <row r="893" spans="1:9" ht="15.75">
      <c r="A893" s="13"/>
      <c r="B893" s="13"/>
      <c r="C893" s="13"/>
      <c r="D893" s="168"/>
      <c r="E893" s="13"/>
      <c r="F893" s="13"/>
      <c r="G893" s="339"/>
      <c r="H893" s="13"/>
      <c r="I893" s="13"/>
    </row>
    <row r="894" spans="1:9" ht="15.75">
      <c r="A894" s="13"/>
      <c r="B894" s="13"/>
      <c r="C894" s="13"/>
      <c r="D894" s="13"/>
      <c r="E894" s="13"/>
      <c r="F894" s="13"/>
      <c r="G894" s="339"/>
      <c r="H894" s="13"/>
      <c r="I894" s="13"/>
    </row>
    <row r="895" spans="1:9" ht="15.75">
      <c r="A895" s="13"/>
      <c r="B895" s="13"/>
      <c r="C895" s="13"/>
      <c r="D895" s="13"/>
      <c r="E895" s="13"/>
      <c r="F895" s="13"/>
      <c r="G895" s="339"/>
      <c r="H895" s="13"/>
      <c r="I895" s="13"/>
    </row>
    <row r="896" spans="1:9" ht="15.75">
      <c r="A896" s="13"/>
      <c r="B896" s="13"/>
      <c r="C896" s="13"/>
      <c r="D896" s="13"/>
      <c r="E896" s="13"/>
      <c r="F896" s="13"/>
      <c r="G896" s="339"/>
      <c r="H896" s="13"/>
      <c r="I896" s="13"/>
    </row>
    <row r="897" spans="1:9" ht="15.75">
      <c r="A897" s="13"/>
      <c r="B897" s="13"/>
      <c r="C897" s="13"/>
      <c r="D897" s="13"/>
      <c r="E897" s="13"/>
      <c r="F897" s="13"/>
      <c r="G897" s="339"/>
      <c r="H897" s="13"/>
      <c r="I897" s="13"/>
    </row>
    <row r="898" spans="1:9" ht="15.75">
      <c r="A898" s="13"/>
      <c r="B898" s="13"/>
      <c r="C898" s="13"/>
      <c r="D898" s="13"/>
      <c r="E898" s="13"/>
      <c r="F898" s="13"/>
      <c r="G898" s="339"/>
      <c r="H898" s="13"/>
      <c r="I898" s="13"/>
    </row>
    <row r="899" spans="1:9" ht="15.75">
      <c r="A899" s="13"/>
      <c r="B899" s="13"/>
      <c r="C899" s="13"/>
      <c r="D899" s="13"/>
      <c r="E899" s="13"/>
      <c r="F899" s="13"/>
      <c r="G899" s="339"/>
      <c r="H899" s="13"/>
      <c r="I899" s="13"/>
    </row>
    <row r="900" spans="1:9" ht="15.75">
      <c r="A900" s="13"/>
      <c r="B900" s="13"/>
      <c r="C900" s="13"/>
      <c r="D900" s="13"/>
      <c r="E900" s="13"/>
      <c r="F900" s="13"/>
      <c r="G900" s="339"/>
      <c r="H900" s="13"/>
      <c r="I900" s="13"/>
    </row>
    <row r="901" spans="1:9" ht="15.75">
      <c r="A901" s="13"/>
      <c r="B901" s="13"/>
      <c r="C901" s="13"/>
      <c r="D901" s="13"/>
      <c r="E901" s="13"/>
      <c r="F901" s="13"/>
      <c r="G901" s="339"/>
      <c r="H901" s="13"/>
      <c r="I901" s="13"/>
    </row>
    <row r="902" spans="1:9" ht="15.75">
      <c r="A902" s="13"/>
      <c r="B902" s="13"/>
      <c r="C902" s="13"/>
      <c r="D902" s="13"/>
      <c r="E902" s="13"/>
      <c r="F902" s="13"/>
      <c r="G902" s="339"/>
      <c r="H902" s="13"/>
      <c r="I902" s="13"/>
    </row>
    <row r="903" spans="1:9" ht="15.75">
      <c r="A903" s="13"/>
      <c r="B903" s="13"/>
      <c r="C903" s="13"/>
      <c r="D903" s="13"/>
      <c r="E903" s="13"/>
      <c r="F903" s="13"/>
      <c r="G903" s="339"/>
      <c r="H903" s="13"/>
      <c r="I903" s="13"/>
    </row>
    <row r="904" spans="1:9" ht="15.75">
      <c r="A904" s="13"/>
      <c r="B904" s="13"/>
      <c r="C904" s="13"/>
      <c r="D904" s="13"/>
      <c r="E904" s="13"/>
      <c r="F904" s="13"/>
      <c r="G904" s="339"/>
      <c r="H904" s="13"/>
      <c r="I904" s="13"/>
    </row>
    <row r="905" spans="1:9" ht="15.75">
      <c r="A905" s="13"/>
      <c r="B905" s="13"/>
      <c r="C905" s="13"/>
      <c r="D905" s="13"/>
      <c r="E905" s="13"/>
      <c r="F905" s="13"/>
      <c r="G905" s="339"/>
      <c r="H905" s="13"/>
      <c r="I905" s="13"/>
    </row>
    <row r="906" spans="1:9" ht="15.75">
      <c r="A906" s="13"/>
      <c r="B906" s="13"/>
      <c r="C906" s="13"/>
      <c r="D906" s="13"/>
      <c r="E906" s="13"/>
      <c r="F906" s="13"/>
      <c r="G906" s="339"/>
      <c r="H906" s="13"/>
      <c r="I906" s="13"/>
    </row>
    <row r="907" spans="1:9" ht="15.75">
      <c r="A907" s="13"/>
      <c r="B907" s="13"/>
      <c r="C907" s="13"/>
      <c r="D907" s="13"/>
      <c r="E907" s="13"/>
      <c r="F907" s="13"/>
      <c r="G907" s="339"/>
      <c r="H907" s="13"/>
      <c r="I907" s="13"/>
    </row>
    <row r="908" spans="1:9" ht="15.75">
      <c r="A908" s="13"/>
      <c r="B908" s="13"/>
      <c r="C908" s="13"/>
      <c r="D908" s="13"/>
      <c r="E908" s="13"/>
      <c r="F908" s="13"/>
      <c r="G908" s="339"/>
      <c r="H908" s="13"/>
      <c r="I908" s="13"/>
    </row>
    <row r="909" spans="1:9" ht="15.75">
      <c r="A909" s="13"/>
      <c r="B909" s="13"/>
      <c r="C909" s="13"/>
      <c r="D909" s="13"/>
      <c r="E909" s="13"/>
      <c r="F909" s="13"/>
      <c r="G909" s="339"/>
      <c r="H909" s="13"/>
      <c r="I909" s="13"/>
    </row>
    <row r="910" spans="1:9" ht="15.75">
      <c r="A910" s="13"/>
      <c r="B910" s="13"/>
      <c r="C910" s="13"/>
      <c r="D910" s="13"/>
      <c r="E910" s="13"/>
      <c r="F910" s="13"/>
      <c r="G910" s="339"/>
      <c r="H910" s="13"/>
      <c r="I910" s="13"/>
    </row>
    <row r="911" spans="1:9" ht="15.75">
      <c r="A911" s="13"/>
      <c r="B911" s="13"/>
      <c r="C911" s="13"/>
      <c r="D911" s="13"/>
      <c r="E911" s="13"/>
      <c r="F911" s="13"/>
      <c r="G911" s="339"/>
      <c r="H911" s="13"/>
      <c r="I911" s="13"/>
    </row>
    <row r="912" spans="1:9" ht="15.75">
      <c r="A912" s="13"/>
      <c r="B912" s="13"/>
      <c r="C912" s="13"/>
      <c r="D912" s="13"/>
      <c r="E912" s="13"/>
      <c r="F912" s="13"/>
      <c r="G912" s="339"/>
      <c r="H912" s="13"/>
      <c r="I912" s="13"/>
    </row>
    <row r="913" spans="1:9" ht="15.75">
      <c r="A913" s="13"/>
      <c r="B913" s="13"/>
      <c r="C913" s="13"/>
      <c r="D913" s="13"/>
      <c r="E913" s="13"/>
      <c r="F913" s="13"/>
      <c r="G913" s="339"/>
      <c r="H913" s="13"/>
      <c r="I913" s="13"/>
    </row>
    <row r="914" spans="1:9" ht="15.75">
      <c r="A914" s="13"/>
      <c r="B914" s="13"/>
      <c r="C914" s="13"/>
      <c r="D914" s="13"/>
      <c r="E914" s="13"/>
      <c r="F914" s="13"/>
      <c r="G914" s="339"/>
      <c r="H914" s="13"/>
      <c r="I914" s="13"/>
    </row>
    <row r="915" spans="1:9" ht="15.75">
      <c r="A915" s="13"/>
      <c r="B915" s="13"/>
      <c r="C915" s="13"/>
      <c r="D915" s="13"/>
      <c r="E915" s="13"/>
      <c r="F915" s="13"/>
      <c r="G915" s="339"/>
      <c r="H915" s="13"/>
      <c r="I915" s="13"/>
    </row>
    <row r="916" spans="1:9" ht="15.75">
      <c r="A916" s="13"/>
      <c r="B916" s="13"/>
      <c r="C916" s="13"/>
      <c r="D916" s="13"/>
      <c r="E916" s="13"/>
      <c r="F916" s="13"/>
      <c r="G916" s="339"/>
      <c r="H916" s="13"/>
      <c r="I916" s="13"/>
    </row>
    <row r="917" spans="1:9" ht="15.75">
      <c r="A917" s="13"/>
      <c r="B917" s="13"/>
      <c r="C917" s="13"/>
      <c r="D917" s="13"/>
      <c r="E917" s="13"/>
      <c r="F917" s="13"/>
      <c r="G917" s="339"/>
      <c r="H917" s="13"/>
      <c r="I917" s="13"/>
    </row>
    <row r="918" spans="1:9" ht="15.75">
      <c r="A918" s="13"/>
      <c r="B918" s="13"/>
      <c r="C918" s="13"/>
      <c r="D918" s="13"/>
      <c r="E918" s="13"/>
      <c r="F918" s="13"/>
      <c r="G918" s="339"/>
      <c r="H918" s="13"/>
      <c r="I918" s="13"/>
    </row>
    <row r="919" spans="1:9" ht="15.75">
      <c r="A919" s="13"/>
      <c r="B919" s="13"/>
      <c r="C919" s="13"/>
      <c r="D919" s="13"/>
      <c r="E919" s="13"/>
      <c r="F919" s="13"/>
      <c r="G919" s="339"/>
      <c r="H919" s="13"/>
      <c r="I919" s="13"/>
    </row>
    <row r="920" spans="1:9" ht="15.75">
      <c r="A920" s="13"/>
      <c r="B920" s="13"/>
      <c r="C920" s="13"/>
      <c r="D920" s="13"/>
      <c r="E920" s="13"/>
      <c r="F920" s="13"/>
      <c r="G920" s="339"/>
      <c r="H920" s="13"/>
      <c r="I920" s="13"/>
    </row>
    <row r="921" spans="1:9" ht="15.75">
      <c r="A921" s="13"/>
      <c r="B921" s="13"/>
      <c r="C921" s="13"/>
      <c r="D921" s="13"/>
      <c r="E921" s="13"/>
      <c r="F921" s="13"/>
      <c r="G921" s="339"/>
      <c r="H921" s="13"/>
      <c r="I921" s="13"/>
    </row>
    <row r="922" spans="1:9" ht="15.75">
      <c r="A922" s="13"/>
      <c r="B922" s="13"/>
      <c r="C922" s="13"/>
      <c r="D922" s="13"/>
      <c r="E922" s="13"/>
      <c r="F922" s="13"/>
      <c r="G922" s="339"/>
      <c r="H922" s="13"/>
      <c r="I922" s="13"/>
    </row>
    <row r="923" spans="1:9" ht="15.75">
      <c r="A923" s="13"/>
      <c r="B923" s="13"/>
      <c r="C923" s="13"/>
      <c r="D923" s="13"/>
      <c r="E923" s="13"/>
      <c r="F923" s="13"/>
      <c r="G923" s="339"/>
      <c r="H923" s="13"/>
      <c r="I923" s="13"/>
    </row>
    <row r="924" spans="1:9" ht="15.75">
      <c r="A924" s="13"/>
      <c r="B924" s="13"/>
      <c r="C924" s="13"/>
      <c r="D924" s="13"/>
      <c r="E924" s="13"/>
      <c r="F924" s="13"/>
      <c r="G924" s="339"/>
      <c r="H924" s="13"/>
      <c r="I924" s="13"/>
    </row>
    <row r="925" spans="1:9" ht="15.75">
      <c r="A925" s="13"/>
      <c r="B925" s="13"/>
      <c r="C925" s="13"/>
      <c r="D925" s="13"/>
      <c r="E925" s="13"/>
      <c r="F925" s="13"/>
      <c r="G925" s="339"/>
      <c r="H925" s="13"/>
      <c r="I925" s="13"/>
    </row>
    <row r="926" spans="1:9" ht="15.75">
      <c r="A926" s="13"/>
      <c r="B926" s="13"/>
      <c r="C926" s="13"/>
      <c r="D926" s="13"/>
      <c r="E926" s="13"/>
      <c r="F926" s="13"/>
      <c r="G926" s="339"/>
      <c r="H926" s="13"/>
      <c r="I926" s="13"/>
    </row>
    <row r="927" spans="1:9" ht="15.75">
      <c r="A927" s="13"/>
      <c r="B927" s="13"/>
      <c r="C927" s="13"/>
      <c r="D927" s="13"/>
      <c r="E927" s="13"/>
      <c r="F927" s="13"/>
      <c r="G927" s="339"/>
      <c r="H927" s="13"/>
      <c r="I927" s="13"/>
    </row>
    <row r="928" spans="1:9" ht="15.75">
      <c r="A928" s="13"/>
      <c r="B928" s="13"/>
      <c r="C928" s="13"/>
      <c r="D928" s="13"/>
      <c r="E928" s="13"/>
      <c r="F928" s="13"/>
      <c r="G928" s="339"/>
      <c r="H928" s="13"/>
      <c r="I928" s="13"/>
    </row>
    <row r="929" spans="1:9" ht="15.75">
      <c r="A929" s="13"/>
      <c r="B929" s="13"/>
      <c r="C929" s="13"/>
      <c r="D929" s="13"/>
      <c r="E929" s="13"/>
      <c r="F929" s="13"/>
      <c r="G929" s="339"/>
      <c r="H929" s="13"/>
      <c r="I929" s="13"/>
    </row>
    <row r="930" spans="1:9" ht="15.75">
      <c r="A930" s="13"/>
      <c r="B930" s="13"/>
      <c r="C930" s="13"/>
      <c r="D930" s="13"/>
      <c r="E930" s="13"/>
      <c r="F930" s="13"/>
      <c r="G930" s="339"/>
      <c r="H930" s="13"/>
      <c r="I930" s="13"/>
    </row>
    <row r="931" spans="1:9" ht="15.75">
      <c r="A931" s="13"/>
      <c r="B931" s="13"/>
      <c r="C931" s="13"/>
      <c r="D931" s="13"/>
      <c r="E931" s="13"/>
      <c r="F931" s="13"/>
      <c r="G931" s="339"/>
      <c r="H931" s="13"/>
      <c r="I931" s="13"/>
    </row>
    <row r="932" spans="1:9" ht="15.75">
      <c r="A932" s="13"/>
      <c r="B932" s="13"/>
      <c r="C932" s="13"/>
      <c r="D932" s="13"/>
      <c r="E932" s="13"/>
      <c r="F932" s="13"/>
      <c r="G932" s="339"/>
      <c r="H932" s="13"/>
      <c r="I932" s="13"/>
    </row>
    <row r="933" spans="1:9" ht="15.75">
      <c r="A933" s="13"/>
      <c r="B933" s="13"/>
      <c r="C933" s="13"/>
      <c r="D933" s="13"/>
      <c r="E933" s="13"/>
      <c r="F933" s="13"/>
      <c r="G933" s="339"/>
      <c r="H933" s="13"/>
      <c r="I933" s="13"/>
    </row>
    <row r="934" spans="1:9" ht="15.75">
      <c r="A934" s="13"/>
      <c r="B934" s="13"/>
      <c r="C934" s="13"/>
      <c r="D934" s="13"/>
      <c r="E934" s="13"/>
      <c r="F934" s="13"/>
      <c r="G934" s="339"/>
      <c r="H934" s="13"/>
      <c r="I934" s="13"/>
    </row>
    <row r="935" spans="1:9" ht="15.75">
      <c r="A935" s="13"/>
      <c r="B935" s="13"/>
      <c r="C935" s="13"/>
      <c r="D935" s="13"/>
      <c r="E935" s="13"/>
      <c r="F935" s="13"/>
      <c r="G935" s="339"/>
      <c r="H935" s="13"/>
      <c r="I935" s="13"/>
    </row>
    <row r="936" spans="1:9" ht="15.75">
      <c r="A936" s="13"/>
      <c r="B936" s="13"/>
      <c r="C936" s="13"/>
      <c r="D936" s="13"/>
      <c r="E936" s="13"/>
      <c r="F936" s="13"/>
      <c r="G936" s="339"/>
      <c r="H936" s="13"/>
      <c r="I936" s="13"/>
    </row>
    <row r="937" spans="1:9" ht="15.75">
      <c r="A937" s="13"/>
      <c r="B937" s="13"/>
      <c r="C937" s="13"/>
      <c r="D937" s="13"/>
      <c r="E937" s="13"/>
      <c r="F937" s="13"/>
      <c r="G937" s="339"/>
      <c r="H937" s="13"/>
      <c r="I937" s="13"/>
    </row>
    <row r="938" spans="1:9" ht="15.75">
      <c r="A938" s="13"/>
      <c r="B938" s="13"/>
      <c r="C938" s="13"/>
      <c r="D938" s="13"/>
      <c r="E938" s="13"/>
      <c r="F938" s="13"/>
      <c r="G938" s="339"/>
      <c r="H938" s="13"/>
      <c r="I938" s="13"/>
    </row>
    <row r="939" spans="1:9" ht="15.75">
      <c r="A939" s="13"/>
      <c r="B939" s="13"/>
      <c r="C939" s="13"/>
      <c r="D939" s="13"/>
      <c r="E939" s="13"/>
      <c r="F939" s="13"/>
      <c r="G939" s="339"/>
      <c r="H939" s="13"/>
      <c r="I939" s="13"/>
    </row>
    <row r="940" spans="1:9" ht="15.75">
      <c r="A940" s="13"/>
      <c r="B940" s="13"/>
      <c r="C940" s="13"/>
      <c r="D940" s="13"/>
      <c r="E940" s="13"/>
      <c r="F940" s="13"/>
      <c r="G940" s="339"/>
      <c r="H940" s="13"/>
      <c r="I940" s="13"/>
    </row>
    <row r="941" spans="1:9" ht="15.75">
      <c r="A941" s="13"/>
      <c r="B941" s="13"/>
      <c r="C941" s="13"/>
      <c r="D941" s="13"/>
      <c r="E941" s="13"/>
      <c r="F941" s="13"/>
      <c r="G941" s="339"/>
      <c r="H941" s="13"/>
      <c r="I941" s="13"/>
    </row>
    <row r="942" spans="1:9" ht="15.75">
      <c r="A942" s="13"/>
      <c r="B942" s="13"/>
      <c r="C942" s="13"/>
      <c r="D942" s="13"/>
      <c r="E942" s="13"/>
      <c r="F942" s="13"/>
      <c r="G942" s="339"/>
      <c r="H942" s="13"/>
      <c r="I942" s="13"/>
    </row>
    <row r="943" spans="1:9" ht="15.75">
      <c r="A943" s="13"/>
      <c r="B943" s="13"/>
      <c r="C943" s="13"/>
      <c r="D943" s="13"/>
      <c r="E943" s="13"/>
      <c r="F943" s="13"/>
      <c r="G943" s="339"/>
      <c r="H943" s="13"/>
      <c r="I943" s="13"/>
    </row>
    <row r="944" spans="1:9" ht="15.75">
      <c r="A944" s="13"/>
      <c r="B944" s="13"/>
      <c r="C944" s="13"/>
      <c r="D944" s="13"/>
      <c r="E944" s="13"/>
      <c r="F944" s="13"/>
      <c r="G944" s="339"/>
      <c r="H944" s="13"/>
      <c r="I944" s="13"/>
    </row>
    <row r="945" spans="1:9" ht="15.75">
      <c r="A945" s="13"/>
      <c r="B945" s="13"/>
      <c r="C945" s="13"/>
      <c r="D945" s="13"/>
      <c r="E945" s="13"/>
      <c r="F945" s="13"/>
      <c r="G945" s="339"/>
      <c r="H945" s="13"/>
      <c r="I945" s="13"/>
    </row>
    <row r="946" spans="1:9" ht="15.75">
      <c r="A946" s="13"/>
      <c r="B946" s="13"/>
      <c r="C946" s="13"/>
      <c r="D946" s="13"/>
      <c r="E946" s="13"/>
      <c r="F946" s="13"/>
      <c r="G946" s="339"/>
      <c r="H946" s="13"/>
      <c r="I946" s="13"/>
    </row>
    <row r="947" spans="1:9" ht="15.75">
      <c r="A947" s="13"/>
      <c r="B947" s="13"/>
      <c r="C947" s="13"/>
      <c r="D947" s="13"/>
      <c r="E947" s="13"/>
      <c r="F947" s="13"/>
      <c r="G947" s="339"/>
      <c r="H947" s="13"/>
      <c r="I947" s="13"/>
    </row>
    <row r="948" spans="1:9" ht="15.75">
      <c r="A948" s="13"/>
      <c r="B948" s="13"/>
      <c r="C948" s="13"/>
      <c r="D948" s="13"/>
      <c r="E948" s="13"/>
      <c r="F948" s="13"/>
      <c r="G948" s="339"/>
      <c r="H948" s="13"/>
      <c r="I948" s="13"/>
    </row>
    <row r="949" spans="1:9" ht="15.75">
      <c r="A949" s="13"/>
      <c r="B949" s="13"/>
      <c r="C949" s="13"/>
      <c r="D949" s="13"/>
      <c r="E949" s="13"/>
      <c r="F949" s="13"/>
      <c r="G949" s="339"/>
      <c r="H949" s="13"/>
      <c r="I949" s="13"/>
    </row>
    <row r="950" spans="1:9" ht="15.75">
      <c r="A950" s="13"/>
      <c r="B950" s="13"/>
      <c r="C950" s="13"/>
      <c r="D950" s="13"/>
      <c r="E950" s="13"/>
      <c r="F950" s="13"/>
      <c r="G950" s="339"/>
      <c r="H950" s="13"/>
      <c r="I950" s="13"/>
    </row>
    <row r="951" spans="1:9" ht="15.75">
      <c r="A951" s="13"/>
      <c r="B951" s="13"/>
      <c r="C951" s="13"/>
      <c r="D951" s="13"/>
      <c r="E951" s="13"/>
      <c r="F951" s="13"/>
      <c r="G951" s="339"/>
      <c r="H951" s="13"/>
      <c r="I951" s="13"/>
    </row>
    <row r="952" spans="1:9" ht="15.75">
      <c r="A952" s="13"/>
      <c r="B952" s="13"/>
      <c r="C952" s="13"/>
      <c r="D952" s="13"/>
      <c r="E952" s="13"/>
      <c r="F952" s="13"/>
      <c r="G952" s="339"/>
      <c r="H952" s="13"/>
      <c r="I952" s="13"/>
    </row>
    <row r="953" spans="1:9" ht="15.75">
      <c r="A953" s="13"/>
      <c r="B953" s="13"/>
      <c r="C953" s="13"/>
      <c r="D953" s="13"/>
      <c r="E953" s="13"/>
      <c r="F953" s="13"/>
      <c r="G953" s="339"/>
      <c r="H953" s="13"/>
      <c r="I953" s="13"/>
    </row>
    <row r="954" spans="1:9" ht="15.75">
      <c r="A954" s="13"/>
      <c r="B954" s="13"/>
      <c r="C954" s="13"/>
      <c r="D954" s="13"/>
      <c r="E954" s="13"/>
      <c r="F954" s="13"/>
      <c r="G954" s="339"/>
      <c r="H954" s="13"/>
      <c r="I954" s="13"/>
    </row>
    <row r="955" spans="1:9" ht="15.75">
      <c r="A955" s="13"/>
      <c r="B955" s="13"/>
      <c r="C955" s="13"/>
      <c r="D955" s="13"/>
      <c r="E955" s="13"/>
      <c r="F955" s="13"/>
      <c r="G955" s="339"/>
      <c r="H955" s="13"/>
      <c r="I955" s="13"/>
    </row>
    <row r="956" spans="1:9" ht="15.75">
      <c r="A956" s="13"/>
      <c r="B956" s="13"/>
      <c r="C956" s="13"/>
      <c r="D956" s="13"/>
      <c r="E956" s="13"/>
      <c r="F956" s="13"/>
      <c r="G956" s="339"/>
      <c r="H956" s="13"/>
      <c r="I956" s="13"/>
    </row>
    <row r="957" spans="1:9" ht="15.75">
      <c r="A957" s="13"/>
      <c r="B957" s="13"/>
      <c r="C957" s="13"/>
      <c r="D957" s="13"/>
      <c r="E957" s="13"/>
      <c r="F957" s="13"/>
      <c r="G957" s="339"/>
      <c r="H957" s="13"/>
      <c r="I957" s="13"/>
    </row>
    <row r="958" spans="1:9" ht="15.75">
      <c r="A958" s="13"/>
      <c r="B958" s="13"/>
      <c r="C958" s="13"/>
      <c r="D958" s="13"/>
      <c r="E958" s="13"/>
      <c r="F958" s="13"/>
      <c r="G958" s="339"/>
      <c r="H958" s="13"/>
      <c r="I958" s="13"/>
    </row>
    <row r="959" spans="1:9" ht="15.75">
      <c r="A959" s="13"/>
      <c r="B959" s="13"/>
      <c r="C959" s="13"/>
      <c r="D959" s="13"/>
      <c r="E959" s="13"/>
      <c r="F959" s="13"/>
      <c r="G959" s="339"/>
      <c r="H959" s="13"/>
      <c r="I959" s="13"/>
    </row>
    <row r="960" spans="1:9" ht="15.75">
      <c r="A960" s="13"/>
      <c r="B960" s="13"/>
      <c r="C960" s="13"/>
      <c r="D960" s="13"/>
      <c r="E960" s="13"/>
      <c r="F960" s="13"/>
      <c r="G960" s="339"/>
      <c r="H960" s="13"/>
      <c r="I960" s="13"/>
    </row>
    <row r="961" spans="1:9" ht="15.75">
      <c r="A961" s="13"/>
      <c r="B961" s="13"/>
      <c r="C961" s="13"/>
      <c r="D961" s="13"/>
      <c r="E961" s="13"/>
      <c r="F961" s="13"/>
      <c r="G961" s="339"/>
      <c r="H961" s="13"/>
      <c r="I961" s="13"/>
    </row>
    <row r="962" spans="1:9" ht="15.75">
      <c r="A962" s="13"/>
      <c r="B962" s="13"/>
      <c r="C962" s="13"/>
      <c r="D962" s="13"/>
      <c r="E962" s="13"/>
      <c r="F962" s="13"/>
      <c r="G962" s="339"/>
      <c r="H962" s="13"/>
      <c r="I962" s="13"/>
    </row>
    <row r="963" spans="1:9" ht="15.75">
      <c r="A963" s="13"/>
      <c r="B963" s="13"/>
      <c r="C963" s="13"/>
      <c r="D963" s="13"/>
      <c r="E963" s="13"/>
      <c r="F963" s="13"/>
      <c r="G963" s="339"/>
      <c r="H963" s="13"/>
      <c r="I963" s="13"/>
    </row>
    <row r="964" spans="1:9" ht="15.75">
      <c r="A964" s="13"/>
      <c r="B964" s="13"/>
      <c r="C964" s="13"/>
      <c r="D964" s="13"/>
      <c r="E964" s="13"/>
      <c r="F964" s="13"/>
      <c r="G964" s="339"/>
      <c r="H964" s="13"/>
      <c r="I964" s="13"/>
    </row>
    <row r="965" spans="1:9" ht="15.75">
      <c r="A965" s="13"/>
      <c r="B965" s="13"/>
      <c r="C965" s="13"/>
      <c r="D965" s="13"/>
      <c r="E965" s="13"/>
      <c r="F965" s="13"/>
      <c r="G965" s="339"/>
      <c r="H965" s="13"/>
      <c r="I965" s="13"/>
    </row>
    <row r="966" spans="1:9" ht="15.75">
      <c r="A966" s="13"/>
      <c r="B966" s="13"/>
      <c r="C966" s="13"/>
      <c r="D966" s="13"/>
      <c r="E966" s="13"/>
      <c r="F966" s="13"/>
      <c r="G966" s="339"/>
      <c r="H966" s="13"/>
      <c r="I966" s="13"/>
    </row>
    <row r="967" spans="1:9" ht="15.75">
      <c r="A967" s="13"/>
      <c r="B967" s="13"/>
      <c r="C967" s="13"/>
      <c r="D967" s="13"/>
      <c r="E967" s="13"/>
      <c r="F967" s="13"/>
      <c r="G967" s="339"/>
      <c r="H967" s="13"/>
      <c r="I967" s="13"/>
    </row>
    <row r="968" spans="1:9" ht="15.75">
      <c r="A968" s="13"/>
      <c r="B968" s="13"/>
      <c r="C968" s="13"/>
      <c r="D968" s="13"/>
      <c r="E968" s="13"/>
      <c r="F968" s="13"/>
      <c r="G968" s="339"/>
      <c r="H968" s="13"/>
      <c r="I968" s="13"/>
    </row>
    <row r="969" spans="1:9" ht="15.75">
      <c r="A969" s="13"/>
      <c r="B969" s="13"/>
      <c r="C969" s="13"/>
      <c r="D969" s="13"/>
      <c r="E969" s="13"/>
      <c r="F969" s="13"/>
      <c r="G969" s="339"/>
      <c r="H969" s="13"/>
      <c r="I969" s="13"/>
    </row>
    <row r="970" spans="1:9" ht="15.75">
      <c r="A970" s="13"/>
      <c r="B970" s="13"/>
      <c r="C970" s="13"/>
      <c r="D970" s="13"/>
      <c r="E970" s="13"/>
      <c r="F970" s="13"/>
      <c r="G970" s="339"/>
      <c r="H970" s="13"/>
      <c r="I970" s="13"/>
    </row>
    <row r="971" spans="1:9" ht="15.75">
      <c r="A971" s="13"/>
      <c r="B971" s="13"/>
      <c r="C971" s="13"/>
      <c r="D971" s="13"/>
      <c r="E971" s="13"/>
      <c r="F971" s="13"/>
      <c r="G971" s="339"/>
      <c r="H971" s="13"/>
      <c r="I971" s="13"/>
    </row>
    <row r="972" spans="1:9" ht="15.75">
      <c r="A972" s="13"/>
      <c r="B972" s="13"/>
      <c r="C972" s="13"/>
      <c r="D972" s="13"/>
      <c r="E972" s="13"/>
      <c r="F972" s="13"/>
      <c r="G972" s="339"/>
      <c r="H972" s="13"/>
      <c r="I972" s="13"/>
    </row>
    <row r="973" spans="1:9" ht="15.75">
      <c r="A973" s="13"/>
      <c r="B973" s="13"/>
      <c r="C973" s="13"/>
      <c r="D973" s="13"/>
      <c r="E973" s="13"/>
      <c r="F973" s="13"/>
      <c r="G973" s="339"/>
      <c r="H973" s="13"/>
      <c r="I973" s="13"/>
    </row>
    <row r="974" spans="1:9" ht="15.75">
      <c r="A974" s="13"/>
      <c r="B974" s="13"/>
      <c r="C974" s="13"/>
      <c r="D974" s="13"/>
      <c r="E974" s="13"/>
      <c r="F974" s="13"/>
      <c r="G974" s="339"/>
      <c r="H974" s="13"/>
      <c r="I974" s="13"/>
    </row>
    <row r="975" spans="1:9" ht="15.75">
      <c r="A975" s="13"/>
      <c r="B975" s="13"/>
      <c r="C975" s="13"/>
      <c r="D975" s="13"/>
      <c r="E975" s="13"/>
      <c r="F975" s="13"/>
      <c r="G975" s="339"/>
      <c r="H975" s="13"/>
      <c r="I975" s="13"/>
    </row>
    <row r="976" spans="1:9" ht="15.75">
      <c r="A976" s="13"/>
      <c r="B976" s="13"/>
      <c r="C976" s="13"/>
      <c r="D976" s="13"/>
      <c r="E976" s="13"/>
      <c r="F976" s="13"/>
      <c r="G976" s="339"/>
      <c r="H976" s="13"/>
      <c r="I976" s="13"/>
    </row>
    <row r="977" spans="1:9" ht="15.75">
      <c r="A977" s="13"/>
      <c r="B977" s="13"/>
      <c r="C977" s="13"/>
      <c r="D977" s="13"/>
      <c r="E977" s="13"/>
      <c r="F977" s="13"/>
      <c r="G977" s="339"/>
      <c r="H977" s="13"/>
      <c r="I977" s="13"/>
    </row>
    <row r="978" spans="1:9" ht="15.75">
      <c r="A978" s="13"/>
      <c r="B978" s="13"/>
      <c r="C978" s="13"/>
      <c r="D978" s="13"/>
      <c r="E978" s="13"/>
      <c r="F978" s="13"/>
      <c r="G978" s="339"/>
      <c r="H978" s="13"/>
      <c r="I978" s="13"/>
    </row>
    <row r="979" spans="1:9" ht="15.75">
      <c r="A979" s="13"/>
      <c r="B979" s="13"/>
      <c r="C979" s="13"/>
      <c r="D979" s="13"/>
      <c r="E979" s="13"/>
      <c r="F979" s="13"/>
      <c r="G979" s="339"/>
      <c r="H979" s="13"/>
      <c r="I979" s="13"/>
    </row>
    <row r="980" spans="1:9" ht="15.75">
      <c r="A980" s="13"/>
      <c r="B980" s="13"/>
      <c r="C980" s="13"/>
      <c r="D980" s="13"/>
      <c r="E980" s="13"/>
      <c r="F980" s="13"/>
      <c r="G980" s="339"/>
      <c r="H980" s="13"/>
      <c r="I980" s="13"/>
    </row>
    <row r="981" spans="1:9" ht="15.75">
      <c r="A981" s="13"/>
      <c r="B981" s="13"/>
      <c r="C981" s="13"/>
      <c r="D981" s="13"/>
      <c r="E981" s="13"/>
      <c r="F981" s="13"/>
      <c r="G981" s="339"/>
      <c r="H981" s="13"/>
      <c r="I981" s="13"/>
    </row>
    <row r="982" spans="1:9" ht="15.75">
      <c r="A982" s="13"/>
      <c r="B982" s="13"/>
      <c r="C982" s="13"/>
      <c r="D982" s="13"/>
      <c r="E982" s="13"/>
      <c r="F982" s="13"/>
      <c r="G982" s="339"/>
      <c r="H982" s="13"/>
      <c r="I982" s="13"/>
    </row>
    <row r="983" spans="1:9" ht="15.75">
      <c r="A983" s="13"/>
      <c r="B983" s="13"/>
      <c r="C983" s="13"/>
      <c r="D983" s="13"/>
      <c r="E983" s="13"/>
      <c r="F983" s="13"/>
      <c r="G983" s="339"/>
      <c r="H983" s="13"/>
      <c r="I983" s="13"/>
    </row>
    <row r="984" spans="1:9" ht="15.75">
      <c r="A984" s="13"/>
      <c r="B984" s="13"/>
      <c r="C984" s="13"/>
      <c r="D984" s="13"/>
      <c r="E984" s="13"/>
      <c r="F984" s="13"/>
      <c r="G984" s="339"/>
      <c r="H984" s="13"/>
      <c r="I984" s="13"/>
    </row>
    <row r="985" spans="1:9" ht="15.75">
      <c r="A985" s="13"/>
      <c r="B985" s="13"/>
      <c r="C985" s="13"/>
      <c r="D985" s="13"/>
      <c r="E985" s="13"/>
      <c r="F985" s="13"/>
      <c r="G985" s="339"/>
      <c r="H985" s="13"/>
      <c r="I985" s="13"/>
    </row>
    <row r="986" spans="1:9" ht="15.75">
      <c r="A986" s="13"/>
      <c r="B986" s="13"/>
      <c r="C986" s="13"/>
      <c r="D986" s="13"/>
      <c r="E986" s="13"/>
      <c r="F986" s="13"/>
      <c r="G986" s="339"/>
      <c r="H986" s="13"/>
      <c r="I986" s="13"/>
    </row>
    <row r="987" spans="1:9" ht="15.75">
      <c r="A987" s="13"/>
      <c r="B987" s="13"/>
      <c r="C987" s="13"/>
      <c r="D987" s="13"/>
      <c r="E987" s="13"/>
      <c r="F987" s="13"/>
      <c r="G987" s="339"/>
      <c r="H987" s="13"/>
      <c r="I987" s="13"/>
    </row>
    <row r="988" spans="1:9" ht="15.75">
      <c r="A988" s="13"/>
      <c r="B988" s="13"/>
      <c r="C988" s="13"/>
      <c r="D988" s="13"/>
      <c r="E988" s="13"/>
      <c r="F988" s="13"/>
      <c r="G988" s="339"/>
      <c r="H988" s="13"/>
      <c r="I988" s="13"/>
    </row>
    <row r="989" spans="1:9" ht="15.75">
      <c r="A989" s="13"/>
      <c r="B989" s="13"/>
      <c r="C989" s="13"/>
      <c r="D989" s="13"/>
      <c r="E989" s="13"/>
      <c r="F989" s="13"/>
      <c r="G989" s="339"/>
      <c r="H989" s="13"/>
      <c r="I989" s="13"/>
    </row>
    <row r="990" spans="1:9" ht="15.75">
      <c r="A990" s="13"/>
      <c r="B990" s="13"/>
      <c r="C990" s="13"/>
      <c r="D990" s="13"/>
      <c r="E990" s="13"/>
      <c r="F990" s="13"/>
      <c r="G990" s="339"/>
      <c r="H990" s="13"/>
      <c r="I990" s="13"/>
    </row>
    <row r="991" spans="1:9" ht="15.75">
      <c r="A991" s="13"/>
      <c r="B991" s="13"/>
      <c r="C991" s="13"/>
      <c r="D991" s="13"/>
      <c r="E991" s="13"/>
      <c r="F991" s="13"/>
      <c r="G991" s="339"/>
      <c r="H991" s="13"/>
      <c r="I991" s="13"/>
    </row>
    <row r="992" spans="1:9" ht="15.75">
      <c r="A992" s="13"/>
      <c r="B992" s="13"/>
      <c r="C992" s="13"/>
      <c r="D992" s="13"/>
      <c r="E992" s="13"/>
      <c r="F992" s="13"/>
      <c r="G992" s="339"/>
      <c r="H992" s="13"/>
      <c r="I992" s="13"/>
    </row>
    <row r="993" spans="1:9" ht="15.75">
      <c r="A993" s="13"/>
      <c r="B993" s="13"/>
      <c r="C993" s="13"/>
      <c r="D993" s="13"/>
      <c r="E993" s="13"/>
      <c r="F993" s="13"/>
      <c r="G993" s="339"/>
      <c r="H993" s="13"/>
      <c r="I993" s="13"/>
    </row>
    <row r="994" spans="1:9" ht="15.75">
      <c r="A994" s="13"/>
      <c r="B994" s="13"/>
      <c r="C994" s="13"/>
      <c r="D994" s="13"/>
      <c r="E994" s="13"/>
      <c r="F994" s="13"/>
      <c r="G994" s="339"/>
      <c r="H994" s="13"/>
      <c r="I994" s="13"/>
    </row>
    <row r="995" spans="1:9" ht="15.75">
      <c r="A995" s="13"/>
      <c r="B995" s="13"/>
      <c r="C995" s="13"/>
      <c r="D995" s="13"/>
      <c r="E995" s="13"/>
      <c r="F995" s="13"/>
      <c r="G995" s="339"/>
      <c r="H995" s="13"/>
      <c r="I995" s="13"/>
    </row>
    <row r="996" spans="1:9" ht="15.75">
      <c r="A996" s="13"/>
      <c r="B996" s="13"/>
      <c r="C996" s="13"/>
      <c r="D996" s="13"/>
      <c r="E996" s="13"/>
      <c r="F996" s="13"/>
      <c r="G996" s="339"/>
      <c r="H996" s="13"/>
      <c r="I996" s="13"/>
    </row>
    <row r="997" spans="1:9" ht="15.75">
      <c r="A997" s="13"/>
      <c r="B997" s="13"/>
      <c r="C997" s="13"/>
      <c r="D997" s="13"/>
      <c r="E997" s="13"/>
      <c r="F997" s="13"/>
      <c r="G997" s="339"/>
      <c r="H997" s="13"/>
      <c r="I997" s="13"/>
    </row>
    <row r="998" spans="1:9" ht="15.75">
      <c r="A998" s="13"/>
      <c r="B998" s="13"/>
      <c r="C998" s="13"/>
      <c r="D998" s="13"/>
      <c r="E998" s="13"/>
      <c r="F998" s="13"/>
      <c r="G998" s="339"/>
      <c r="H998" s="13"/>
      <c r="I998" s="13"/>
    </row>
    <row r="999" spans="1:9" ht="15.75">
      <c r="A999" s="13"/>
      <c r="B999" s="13"/>
      <c r="C999" s="13"/>
      <c r="D999" s="13"/>
      <c r="E999" s="13"/>
      <c r="F999" s="13"/>
      <c r="G999" s="339"/>
      <c r="H999" s="13"/>
      <c r="I999" s="13"/>
    </row>
    <row r="1000" spans="1:9" ht="15.75">
      <c r="A1000" s="13"/>
      <c r="B1000" s="13"/>
      <c r="C1000" s="13"/>
      <c r="D1000" s="13"/>
      <c r="E1000" s="13"/>
      <c r="F1000" s="13"/>
      <c r="G1000" s="339"/>
      <c r="H1000" s="13"/>
      <c r="I1000" s="13"/>
    </row>
    <row r="1001" spans="1:9" ht="15.75">
      <c r="A1001" s="13"/>
      <c r="B1001" s="13"/>
      <c r="C1001" s="13"/>
      <c r="D1001" s="13"/>
      <c r="E1001" s="13"/>
      <c r="F1001" s="13"/>
      <c r="G1001" s="339"/>
      <c r="H1001" s="13"/>
      <c r="I1001" s="13"/>
    </row>
    <row r="1002" spans="1:9" ht="15.75">
      <c r="A1002" s="13"/>
      <c r="B1002" s="13"/>
      <c r="C1002" s="13"/>
      <c r="D1002" s="13"/>
      <c r="E1002" s="13"/>
      <c r="F1002" s="13"/>
      <c r="G1002" s="339"/>
      <c r="H1002" s="13"/>
      <c r="I1002" s="13"/>
    </row>
    <row r="1003" spans="1:9" ht="15.75">
      <c r="A1003" s="13"/>
      <c r="B1003" s="13"/>
      <c r="C1003" s="13"/>
      <c r="D1003" s="13"/>
      <c r="E1003" s="13"/>
      <c r="F1003" s="13"/>
      <c r="G1003" s="339"/>
      <c r="H1003" s="13"/>
      <c r="I1003" s="13"/>
    </row>
    <row r="1004" spans="1:9" ht="15.75">
      <c r="A1004" s="13"/>
      <c r="B1004" s="13"/>
      <c r="C1004" s="13"/>
      <c r="D1004" s="13"/>
      <c r="E1004" s="13"/>
      <c r="F1004" s="13"/>
      <c r="G1004" s="339"/>
      <c r="H1004" s="13"/>
      <c r="I1004" s="13"/>
    </row>
    <row r="1005" spans="1:9" ht="15.75">
      <c r="A1005" s="13"/>
      <c r="B1005" s="13"/>
      <c r="C1005" s="13"/>
      <c r="D1005" s="13"/>
      <c r="E1005" s="13"/>
      <c r="F1005" s="13"/>
      <c r="G1005" s="339"/>
      <c r="H1005" s="13"/>
      <c r="I1005" s="13"/>
    </row>
    <row r="1006" spans="1:9" ht="15.75">
      <c r="A1006" s="13"/>
      <c r="B1006" s="13"/>
      <c r="C1006" s="13"/>
      <c r="D1006" s="13"/>
      <c r="E1006" s="13"/>
      <c r="F1006" s="13"/>
      <c r="G1006" s="339"/>
      <c r="H1006" s="13"/>
      <c r="I1006" s="13"/>
    </row>
    <row r="1007" spans="1:9" ht="15.75">
      <c r="A1007" s="13"/>
      <c r="B1007" s="13"/>
      <c r="C1007" s="13"/>
      <c r="D1007" s="13"/>
      <c r="E1007" s="13"/>
      <c r="F1007" s="13"/>
      <c r="G1007" s="339"/>
      <c r="H1007" s="13"/>
      <c r="I1007" s="13"/>
    </row>
    <row r="1008" spans="1:9" ht="15.75">
      <c r="A1008" s="13"/>
      <c r="B1008" s="13"/>
      <c r="C1008" s="13"/>
      <c r="D1008" s="13"/>
      <c r="E1008" s="13"/>
      <c r="F1008" s="13"/>
      <c r="G1008" s="339"/>
      <c r="H1008" s="13"/>
      <c r="I1008" s="13"/>
    </row>
    <row r="1009" spans="1:9" ht="15.75">
      <c r="A1009" s="13"/>
      <c r="B1009" s="13"/>
      <c r="C1009" s="13"/>
      <c r="D1009" s="13"/>
      <c r="E1009" s="13"/>
      <c r="F1009" s="13"/>
      <c r="G1009" s="339"/>
      <c r="H1009" s="13"/>
      <c r="I1009" s="13"/>
    </row>
    <row r="1010" spans="1:9" ht="15.75">
      <c r="A1010" s="13"/>
      <c r="B1010" s="13"/>
      <c r="C1010" s="13"/>
      <c r="D1010" s="13"/>
      <c r="E1010" s="13"/>
      <c r="F1010" s="13"/>
      <c r="G1010" s="339"/>
      <c r="H1010" s="13"/>
      <c r="I1010" s="13"/>
    </row>
    <row r="1011" spans="1:9" ht="15.75">
      <c r="A1011" s="13"/>
      <c r="B1011" s="13"/>
      <c r="C1011" s="13"/>
      <c r="D1011" s="13"/>
      <c r="E1011" s="13"/>
      <c r="F1011" s="13"/>
      <c r="G1011" s="339"/>
      <c r="H1011" s="13"/>
      <c r="I1011" s="13"/>
    </row>
    <row r="1012" spans="1:9" ht="15.75">
      <c r="A1012" s="13"/>
      <c r="B1012" s="13"/>
      <c r="C1012" s="13"/>
      <c r="D1012" s="13"/>
      <c r="E1012" s="13"/>
      <c r="F1012" s="13"/>
      <c r="G1012" s="339"/>
      <c r="H1012" s="13"/>
      <c r="I1012" s="13"/>
    </row>
    <row r="1013" spans="1:9" ht="15.75">
      <c r="A1013" s="13"/>
      <c r="B1013" s="13"/>
      <c r="C1013" s="13"/>
      <c r="D1013" s="13"/>
      <c r="E1013" s="13"/>
      <c r="F1013" s="13"/>
      <c r="G1013" s="339"/>
      <c r="H1013" s="13"/>
      <c r="I1013" s="13"/>
    </row>
    <row r="1014" spans="1:9" ht="15.75">
      <c r="A1014" s="13"/>
      <c r="B1014" s="13"/>
      <c r="C1014" s="13"/>
      <c r="D1014" s="13"/>
      <c r="E1014" s="13"/>
      <c r="F1014" s="13"/>
      <c r="G1014" s="339"/>
      <c r="H1014" s="13"/>
      <c r="I1014" s="13"/>
    </row>
    <row r="1015" spans="1:9" ht="15.75">
      <c r="A1015" s="13"/>
      <c r="B1015" s="13"/>
      <c r="C1015" s="13"/>
      <c r="D1015" s="13"/>
      <c r="E1015" s="13"/>
      <c r="F1015" s="13"/>
      <c r="G1015" s="339"/>
      <c r="H1015" s="13"/>
      <c r="I1015" s="13"/>
    </row>
    <row r="1016" spans="1:9" ht="15.75">
      <c r="A1016" s="13"/>
      <c r="B1016" s="13"/>
      <c r="C1016" s="13"/>
      <c r="D1016" s="13"/>
      <c r="E1016" s="13"/>
      <c r="F1016" s="13"/>
      <c r="G1016" s="339"/>
      <c r="H1016" s="13"/>
      <c r="I1016" s="13"/>
    </row>
    <row r="1017" spans="1:9" ht="15.75">
      <c r="A1017" s="13"/>
      <c r="B1017" s="13"/>
      <c r="C1017" s="13"/>
      <c r="D1017" s="13"/>
      <c r="E1017" s="13"/>
      <c r="F1017" s="13"/>
      <c r="G1017" s="339"/>
      <c r="H1017" s="13"/>
      <c r="I1017" s="13"/>
    </row>
    <row r="1018" spans="1:9" ht="15.75">
      <c r="A1018" s="13"/>
      <c r="B1018" s="13"/>
      <c r="C1018" s="13"/>
      <c r="D1018" s="13"/>
      <c r="E1018" s="13"/>
      <c r="F1018" s="13"/>
      <c r="G1018" s="339"/>
      <c r="H1018" s="13"/>
      <c r="I1018" s="13"/>
    </row>
    <row r="1019" spans="1:9" ht="15.75">
      <c r="A1019" s="13"/>
      <c r="B1019" s="13"/>
      <c r="C1019" s="13"/>
      <c r="D1019" s="13"/>
      <c r="E1019" s="13"/>
      <c r="F1019" s="13"/>
      <c r="G1019" s="339"/>
      <c r="H1019" s="13"/>
      <c r="I1019" s="13"/>
    </row>
    <row r="1020" spans="1:9" ht="15.75">
      <c r="A1020" s="13"/>
      <c r="B1020" s="13"/>
      <c r="C1020" s="13"/>
      <c r="D1020" s="13"/>
      <c r="E1020" s="13"/>
      <c r="F1020" s="13"/>
      <c r="G1020" s="339"/>
      <c r="H1020" s="13"/>
      <c r="I1020" s="13"/>
    </row>
    <row r="1021" spans="1:9" ht="15.75">
      <c r="A1021" s="13"/>
      <c r="B1021" s="13"/>
      <c r="C1021" s="13"/>
      <c r="D1021" s="13"/>
      <c r="E1021" s="13"/>
      <c r="F1021" s="13"/>
      <c r="G1021" s="339"/>
      <c r="H1021" s="13"/>
      <c r="I1021" s="13"/>
    </row>
    <row r="1022" spans="1:9" ht="15.75">
      <c r="A1022" s="13"/>
      <c r="B1022" s="13"/>
      <c r="C1022" s="13"/>
      <c r="D1022" s="13"/>
      <c r="E1022" s="13"/>
      <c r="F1022" s="13"/>
      <c r="G1022" s="339"/>
      <c r="H1022" s="13"/>
      <c r="I1022" s="13"/>
    </row>
    <row r="1023" spans="1:9" ht="15.75">
      <c r="A1023" s="13"/>
      <c r="B1023" s="13"/>
      <c r="C1023" s="13"/>
      <c r="D1023" s="13"/>
      <c r="E1023" s="13"/>
      <c r="F1023" s="13"/>
      <c r="G1023" s="339"/>
      <c r="H1023" s="13"/>
      <c r="I1023" s="13"/>
    </row>
    <row r="1024" spans="1:9" ht="15.75">
      <c r="A1024" s="13"/>
      <c r="B1024" s="13"/>
      <c r="C1024" s="13"/>
      <c r="D1024" s="13"/>
      <c r="E1024" s="13"/>
      <c r="F1024" s="13"/>
      <c r="G1024" s="339"/>
      <c r="H1024" s="13"/>
      <c r="I1024" s="13"/>
    </row>
    <row r="1025" spans="1:9" ht="15.75">
      <c r="A1025" s="13"/>
      <c r="B1025" s="13"/>
      <c r="C1025" s="13"/>
      <c r="D1025" s="13"/>
      <c r="E1025" s="13"/>
      <c r="F1025" s="13"/>
      <c r="G1025" s="339"/>
      <c r="H1025" s="13"/>
      <c r="I1025" s="13"/>
    </row>
    <row r="1026" spans="1:9" ht="15.75">
      <c r="A1026" s="13"/>
      <c r="B1026" s="13"/>
      <c r="C1026" s="13"/>
      <c r="D1026" s="13"/>
      <c r="E1026" s="13"/>
      <c r="F1026" s="13"/>
      <c r="G1026" s="339"/>
      <c r="H1026" s="13"/>
      <c r="I1026" s="13"/>
    </row>
    <row r="1027" spans="1:9" ht="15.75">
      <c r="A1027" s="13"/>
      <c r="B1027" s="13"/>
      <c r="C1027" s="13"/>
      <c r="D1027" s="13"/>
      <c r="E1027" s="13"/>
      <c r="F1027" s="13"/>
      <c r="G1027" s="339"/>
      <c r="H1027" s="13"/>
      <c r="I1027" s="13"/>
    </row>
    <row r="1028" spans="1:9" ht="15.75">
      <c r="A1028" s="13"/>
      <c r="B1028" s="13"/>
      <c r="C1028" s="13"/>
      <c r="D1028" s="13"/>
      <c r="E1028" s="13"/>
      <c r="F1028" s="13"/>
      <c r="G1028" s="339"/>
      <c r="H1028" s="13"/>
      <c r="I1028" s="13"/>
    </row>
    <row r="1029" spans="1:9" ht="15.75">
      <c r="A1029" s="13"/>
      <c r="B1029" s="13"/>
      <c r="C1029" s="13"/>
      <c r="D1029" s="13"/>
      <c r="E1029" s="13"/>
      <c r="F1029" s="13"/>
      <c r="G1029" s="339"/>
      <c r="H1029" s="13"/>
      <c r="I1029" s="13"/>
    </row>
    <row r="1030" spans="1:9" ht="15.75">
      <c r="A1030" s="13"/>
      <c r="B1030" s="13"/>
      <c r="C1030" s="13"/>
      <c r="D1030" s="13"/>
      <c r="E1030" s="13"/>
      <c r="F1030" s="13"/>
      <c r="G1030" s="339"/>
      <c r="H1030" s="13"/>
      <c r="I1030" s="13"/>
    </row>
    <row r="1031" spans="1:9" ht="15.75">
      <c r="A1031" s="13"/>
      <c r="B1031" s="13"/>
      <c r="C1031" s="13"/>
      <c r="D1031" s="13"/>
      <c r="E1031" s="13"/>
      <c r="F1031" s="13"/>
      <c r="G1031" s="339"/>
      <c r="H1031" s="13"/>
      <c r="I1031" s="13"/>
    </row>
    <row r="1032" spans="1:9" ht="15.75">
      <c r="A1032" s="13"/>
      <c r="B1032" s="13"/>
      <c r="C1032" s="13"/>
      <c r="D1032" s="13"/>
      <c r="E1032" s="13"/>
      <c r="F1032" s="13"/>
      <c r="G1032" s="339"/>
      <c r="H1032" s="13"/>
      <c r="I1032" s="13"/>
    </row>
    <row r="1033" spans="1:9" ht="15.75">
      <c r="A1033" s="13"/>
      <c r="B1033" s="13"/>
      <c r="C1033" s="13"/>
      <c r="D1033" s="13"/>
      <c r="E1033" s="13"/>
      <c r="F1033" s="13"/>
      <c r="G1033" s="339"/>
      <c r="H1033" s="13"/>
      <c r="I1033" s="13"/>
    </row>
    <row r="1034" spans="1:9" ht="15.75">
      <c r="A1034" s="13"/>
      <c r="B1034" s="13"/>
      <c r="C1034" s="13"/>
      <c r="D1034" s="13"/>
      <c r="E1034" s="13"/>
      <c r="F1034" s="13"/>
      <c r="G1034" s="339"/>
      <c r="H1034" s="13"/>
      <c r="I1034" s="13"/>
    </row>
    <row r="1035" spans="1:9" ht="15.75">
      <c r="A1035" s="13"/>
      <c r="B1035" s="13"/>
      <c r="C1035" s="13"/>
      <c r="D1035" s="13"/>
      <c r="E1035" s="13"/>
      <c r="F1035" s="13"/>
      <c r="G1035" s="339"/>
      <c r="H1035" s="13"/>
      <c r="I1035" s="13"/>
    </row>
    <row r="1036" spans="1:9" ht="15.75">
      <c r="A1036" s="13"/>
      <c r="B1036" s="13"/>
      <c r="C1036" s="13"/>
      <c r="D1036" s="13"/>
      <c r="E1036" s="13"/>
      <c r="F1036" s="13"/>
      <c r="G1036" s="339"/>
      <c r="H1036" s="13"/>
      <c r="I1036" s="13"/>
    </row>
    <row r="1037" spans="1:9" ht="15.75">
      <c r="A1037" s="13"/>
      <c r="B1037" s="13"/>
      <c r="C1037" s="13"/>
      <c r="D1037" s="13"/>
      <c r="E1037" s="13"/>
      <c r="F1037" s="13"/>
      <c r="G1037" s="339"/>
      <c r="H1037" s="13"/>
      <c r="I1037" s="13"/>
    </row>
    <row r="1038" spans="1:9" ht="15.75">
      <c r="A1038" s="13"/>
      <c r="B1038" s="13"/>
      <c r="C1038" s="13"/>
      <c r="D1038" s="13"/>
      <c r="E1038" s="13"/>
      <c r="F1038" s="13"/>
      <c r="G1038" s="339"/>
      <c r="H1038" s="13"/>
      <c r="I1038" s="13"/>
    </row>
    <row r="1039" spans="1:9" ht="15.75">
      <c r="A1039" s="13"/>
      <c r="B1039" s="13"/>
      <c r="C1039" s="13"/>
      <c r="D1039" s="13"/>
      <c r="E1039" s="13"/>
      <c r="F1039" s="13"/>
      <c r="G1039" s="339"/>
      <c r="H1039" s="13"/>
      <c r="I1039" s="13"/>
    </row>
    <row r="1040" spans="1:9" ht="15.75">
      <c r="A1040" s="13"/>
      <c r="B1040" s="13"/>
      <c r="C1040" s="13"/>
      <c r="D1040" s="13"/>
      <c r="E1040" s="13"/>
      <c r="F1040" s="13"/>
      <c r="G1040" s="339"/>
      <c r="H1040" s="13"/>
      <c r="I1040" s="13"/>
    </row>
    <row r="1041" spans="1:9" ht="15.75">
      <c r="A1041" s="13"/>
      <c r="B1041" s="13"/>
      <c r="C1041" s="13"/>
      <c r="D1041" s="13"/>
      <c r="E1041" s="13"/>
      <c r="F1041" s="13"/>
      <c r="G1041" s="339"/>
      <c r="H1041" s="13"/>
      <c r="I1041" s="13"/>
    </row>
    <row r="1042" spans="1:9" ht="15.75">
      <c r="A1042" s="13"/>
      <c r="B1042" s="13"/>
      <c r="C1042" s="13"/>
      <c r="D1042" s="13"/>
      <c r="E1042" s="13"/>
      <c r="F1042" s="13"/>
      <c r="G1042" s="339"/>
      <c r="H1042" s="13"/>
      <c r="I1042" s="13"/>
    </row>
    <row r="1043" spans="1:9" ht="15.75">
      <c r="A1043" s="13"/>
      <c r="B1043" s="13"/>
      <c r="C1043" s="13"/>
      <c r="D1043" s="13"/>
      <c r="E1043" s="13"/>
      <c r="F1043" s="13"/>
      <c r="G1043" s="339"/>
      <c r="H1043" s="13"/>
      <c r="I1043" s="13"/>
    </row>
    <row r="1044" spans="1:9" ht="15.75">
      <c r="A1044" s="13"/>
      <c r="B1044" s="13"/>
      <c r="C1044" s="13"/>
      <c r="D1044" s="13"/>
      <c r="E1044" s="13"/>
      <c r="F1044" s="13"/>
      <c r="G1044" s="339"/>
      <c r="H1044" s="13"/>
      <c r="I1044" s="13"/>
    </row>
    <row r="1045" spans="1:9" ht="15.75">
      <c r="A1045" s="13"/>
      <c r="B1045" s="13"/>
      <c r="C1045" s="13"/>
      <c r="D1045" s="13"/>
      <c r="E1045" s="13"/>
      <c r="F1045" s="13"/>
      <c r="G1045" s="339"/>
      <c r="H1045" s="13"/>
      <c r="I1045" s="13"/>
    </row>
    <row r="1046" spans="1:9" ht="15.75">
      <c r="A1046" s="13"/>
      <c r="B1046" s="13"/>
      <c r="C1046" s="13"/>
      <c r="D1046" s="13"/>
      <c r="E1046" s="13"/>
      <c r="F1046" s="13"/>
      <c r="G1046" s="339"/>
      <c r="H1046" s="13"/>
      <c r="I1046" s="13"/>
    </row>
    <row r="1047" spans="1:9" ht="15.75">
      <c r="A1047" s="13"/>
      <c r="B1047" s="13"/>
      <c r="C1047" s="13"/>
      <c r="D1047" s="13"/>
      <c r="E1047" s="13"/>
      <c r="F1047" s="13"/>
      <c r="G1047" s="339"/>
      <c r="H1047" s="13"/>
      <c r="I1047" s="13"/>
    </row>
    <row r="1048" spans="1:9" ht="15.75">
      <c r="A1048" s="13"/>
      <c r="B1048" s="13"/>
      <c r="C1048" s="13"/>
      <c r="D1048" s="13"/>
      <c r="E1048" s="13"/>
      <c r="F1048" s="13"/>
      <c r="G1048" s="339"/>
      <c r="H1048" s="13"/>
      <c r="I1048" s="13"/>
    </row>
    <row r="1049" spans="1:9" ht="15.75">
      <c r="A1049" s="13"/>
      <c r="B1049" s="13"/>
      <c r="C1049" s="13"/>
      <c r="D1049" s="13"/>
      <c r="E1049" s="13"/>
      <c r="F1049" s="13"/>
      <c r="G1049" s="339"/>
      <c r="H1049" s="13"/>
      <c r="I1049" s="13"/>
    </row>
    <row r="1050" spans="1:9" ht="15.75">
      <c r="A1050" s="13"/>
      <c r="B1050" s="13"/>
      <c r="C1050" s="13"/>
      <c r="D1050" s="13"/>
      <c r="E1050" s="13"/>
      <c r="F1050" s="13"/>
      <c r="G1050" s="339"/>
      <c r="H1050" s="13"/>
      <c r="I1050" s="13"/>
    </row>
    <row r="1051" spans="1:9" ht="15.75">
      <c r="A1051" s="13"/>
      <c r="B1051" s="13"/>
      <c r="C1051" s="13"/>
      <c r="D1051" s="13"/>
      <c r="E1051" s="13"/>
      <c r="F1051" s="13"/>
      <c r="G1051" s="339"/>
      <c r="H1051" s="13"/>
      <c r="I1051" s="13"/>
    </row>
    <row r="1052" spans="1:9" ht="15.75">
      <c r="A1052" s="13"/>
      <c r="B1052" s="13"/>
      <c r="C1052" s="13"/>
      <c r="D1052" s="13"/>
      <c r="E1052" s="13"/>
      <c r="F1052" s="13"/>
      <c r="G1052" s="339"/>
      <c r="H1052" s="13"/>
      <c r="I1052" s="13"/>
    </row>
    <row r="1053" spans="1:9" ht="15.75">
      <c r="A1053" s="13"/>
      <c r="B1053" s="13"/>
      <c r="C1053" s="13"/>
      <c r="D1053" s="13"/>
      <c r="E1053" s="13"/>
      <c r="F1053" s="13"/>
      <c r="G1053" s="339"/>
      <c r="H1053" s="13"/>
      <c r="I1053" s="13"/>
    </row>
    <row r="1054" spans="1:9" ht="15.75">
      <c r="A1054" s="13"/>
      <c r="B1054" s="13"/>
      <c r="C1054" s="13"/>
      <c r="D1054" s="13"/>
      <c r="E1054" s="13"/>
      <c r="F1054" s="13"/>
      <c r="G1054" s="339"/>
      <c r="H1054" s="13"/>
      <c r="I1054" s="13"/>
    </row>
    <row r="1055" spans="1:9" ht="15.75">
      <c r="A1055" s="13"/>
      <c r="B1055" s="13"/>
      <c r="C1055" s="13"/>
      <c r="D1055" s="13"/>
      <c r="E1055" s="13"/>
      <c r="F1055" s="13"/>
      <c r="G1055" s="339"/>
      <c r="H1055" s="13"/>
      <c r="I1055" s="13"/>
    </row>
    <row r="1056" spans="1:9" ht="15.75">
      <c r="A1056" s="13"/>
      <c r="B1056" s="13"/>
      <c r="C1056" s="13"/>
      <c r="D1056" s="13"/>
      <c r="E1056" s="13"/>
      <c r="F1056" s="13"/>
      <c r="G1056" s="339"/>
      <c r="H1056" s="13"/>
      <c r="I1056" s="13"/>
    </row>
    <row r="1057" spans="1:9" ht="15.75">
      <c r="A1057" s="13"/>
      <c r="B1057" s="13"/>
      <c r="C1057" s="13"/>
      <c r="D1057" s="13"/>
      <c r="E1057" s="13"/>
      <c r="F1057" s="13"/>
      <c r="G1057" s="339"/>
      <c r="H1057" s="13"/>
      <c r="I1057" s="13"/>
    </row>
    <row r="1058" spans="1:9" ht="15.75">
      <c r="A1058" s="13"/>
      <c r="B1058" s="13"/>
      <c r="C1058" s="13"/>
      <c r="D1058" s="13"/>
      <c r="E1058" s="13"/>
      <c r="F1058" s="13"/>
      <c r="G1058" s="339"/>
      <c r="H1058" s="13"/>
      <c r="I1058" s="13"/>
    </row>
  </sheetData>
  <mergeCells count="347">
    <mergeCell ref="A320:D321"/>
    <mergeCell ref="E320:E321"/>
    <mergeCell ref="F320:F321"/>
    <mergeCell ref="G320:G321"/>
    <mergeCell ref="B802:F802"/>
    <mergeCell ref="B803:F803"/>
    <mergeCell ref="B804:F804"/>
    <mergeCell ref="B806:F806"/>
    <mergeCell ref="B805:F805"/>
    <mergeCell ref="G792:G794"/>
    <mergeCell ref="H792:H794"/>
    <mergeCell ref="A798:F798"/>
    <mergeCell ref="A795:F795"/>
    <mergeCell ref="A796:F796"/>
    <mergeCell ref="A797:F797"/>
    <mergeCell ref="A642:C642"/>
    <mergeCell ref="A643:C643"/>
    <mergeCell ref="A638:C638"/>
    <mergeCell ref="A639:C639"/>
    <mergeCell ref="A640:C640"/>
    <mergeCell ref="A641:C641"/>
    <mergeCell ref="A634:C634"/>
    <mergeCell ref="A635:C635"/>
    <mergeCell ref="A636:C636"/>
    <mergeCell ref="A637:C637"/>
    <mergeCell ref="A630:C630"/>
    <mergeCell ref="A631:C631"/>
    <mergeCell ref="A632:C632"/>
    <mergeCell ref="A633:C633"/>
    <mergeCell ref="A626:C626"/>
    <mergeCell ref="A627:C627"/>
    <mergeCell ref="A628:C628"/>
    <mergeCell ref="A629:C629"/>
    <mergeCell ref="A622:C622"/>
    <mergeCell ref="A623:C623"/>
    <mergeCell ref="A624:C624"/>
    <mergeCell ref="A625:C625"/>
    <mergeCell ref="E620:F620"/>
    <mergeCell ref="G620:H620"/>
    <mergeCell ref="A620:C620"/>
    <mergeCell ref="A621:C621"/>
    <mergeCell ref="B591:E591"/>
    <mergeCell ref="B578:E578"/>
    <mergeCell ref="B579:E579"/>
    <mergeCell ref="B580:E580"/>
    <mergeCell ref="B581:E581"/>
    <mergeCell ref="B465:E465"/>
    <mergeCell ref="B466:E466"/>
    <mergeCell ref="B592:E592"/>
    <mergeCell ref="B582:E582"/>
    <mergeCell ref="B587:E587"/>
    <mergeCell ref="B588:E588"/>
    <mergeCell ref="B589:E589"/>
    <mergeCell ref="B526:E526"/>
    <mergeCell ref="B527:E527"/>
    <mergeCell ref="B590:E590"/>
    <mergeCell ref="A364:D364"/>
    <mergeCell ref="A392:D392"/>
    <mergeCell ref="A393:D393"/>
    <mergeCell ref="A394:D394"/>
    <mergeCell ref="A365:D365"/>
    <mergeCell ref="A390:D390"/>
    <mergeCell ref="F293:F294"/>
    <mergeCell ref="G293:G294"/>
    <mergeCell ref="A303:E303"/>
    <mergeCell ref="A299:E299"/>
    <mergeCell ref="A302:E302"/>
    <mergeCell ref="A298:E298"/>
    <mergeCell ref="A284:G284"/>
    <mergeCell ref="A285:G285"/>
    <mergeCell ref="A301:E301"/>
    <mergeCell ref="A300:E300"/>
    <mergeCell ref="A288:I288"/>
    <mergeCell ref="H293:H294"/>
    <mergeCell ref="A295:E295"/>
    <mergeCell ref="A296:E296"/>
    <mergeCell ref="A297:E297"/>
    <mergeCell ref="A293:E294"/>
    <mergeCell ref="A41:E41"/>
    <mergeCell ref="A42:E42"/>
    <mergeCell ref="D64:D66"/>
    <mergeCell ref="E64:E66"/>
    <mergeCell ref="A62:B66"/>
    <mergeCell ref="A82:E82"/>
    <mergeCell ref="A138:E138"/>
    <mergeCell ref="A139:E139"/>
    <mergeCell ref="A134:E134"/>
    <mergeCell ref="A137:E137"/>
    <mergeCell ref="A135:E135"/>
    <mergeCell ref="A86:F86"/>
    <mergeCell ref="B122:H122"/>
    <mergeCell ref="B127:F127"/>
    <mergeCell ref="A119:H119"/>
    <mergeCell ref="K277:N277"/>
    <mergeCell ref="K274:N274"/>
    <mergeCell ref="K275:N275"/>
    <mergeCell ref="K276:N276"/>
    <mergeCell ref="B807:H807"/>
    <mergeCell ref="I792:I794"/>
    <mergeCell ref="J799:L799"/>
    <mergeCell ref="J800:L800"/>
    <mergeCell ref="J801:L801"/>
    <mergeCell ref="J802:L802"/>
    <mergeCell ref="B799:F799"/>
    <mergeCell ref="B800:F800"/>
    <mergeCell ref="B801:F801"/>
    <mergeCell ref="A792:F794"/>
    <mergeCell ref="K691:L691"/>
    <mergeCell ref="K692:L692"/>
    <mergeCell ref="C678:E678"/>
    <mergeCell ref="K689:L689"/>
    <mergeCell ref="K690:L690"/>
    <mergeCell ref="C689:E689"/>
    <mergeCell ref="C688:E688"/>
    <mergeCell ref="C687:E687"/>
    <mergeCell ref="C686:E686"/>
    <mergeCell ref="A696:I696"/>
    <mergeCell ref="A707:D707"/>
    <mergeCell ref="A708:D708"/>
    <mergeCell ref="A703:D703"/>
    <mergeCell ref="A704:D704"/>
    <mergeCell ref="A705:D705"/>
    <mergeCell ref="A706:D706"/>
    <mergeCell ref="B564:E564"/>
    <mergeCell ref="B565:E565"/>
    <mergeCell ref="B566:E566"/>
    <mergeCell ref="B573:E573"/>
    <mergeCell ref="B567:E567"/>
    <mergeCell ref="B568:E568"/>
    <mergeCell ref="B569:E569"/>
    <mergeCell ref="B570:E570"/>
    <mergeCell ref="B571:E571"/>
    <mergeCell ref="B572:E572"/>
    <mergeCell ref="B560:E560"/>
    <mergeCell ref="B561:E561"/>
    <mergeCell ref="B562:E562"/>
    <mergeCell ref="B563:E563"/>
    <mergeCell ref="A146:E146"/>
    <mergeCell ref="A147:E147"/>
    <mergeCell ref="A148:E148"/>
    <mergeCell ref="A145:E145"/>
    <mergeCell ref="B558:E558"/>
    <mergeCell ref="B552:E552"/>
    <mergeCell ref="B553:E553"/>
    <mergeCell ref="B555:E555"/>
    <mergeCell ref="B556:E556"/>
    <mergeCell ref="B1:G1"/>
    <mergeCell ref="B3:G3"/>
    <mergeCell ref="A27:C27"/>
    <mergeCell ref="A39:E39"/>
    <mergeCell ref="A29:C29"/>
    <mergeCell ref="A28:C28"/>
    <mergeCell ref="A37:E37"/>
    <mergeCell ref="A38:E38"/>
    <mergeCell ref="A35:H35"/>
    <mergeCell ref="A36:E36"/>
    <mergeCell ref="I143:I144"/>
    <mergeCell ref="H143:H144"/>
    <mergeCell ref="A72:B72"/>
    <mergeCell ref="A73:B73"/>
    <mergeCell ref="A143:E144"/>
    <mergeCell ref="A79:B79"/>
    <mergeCell ref="A136:E136"/>
    <mergeCell ref="F143:F144"/>
    <mergeCell ref="G143:G144"/>
    <mergeCell ref="A133:E133"/>
    <mergeCell ref="B550:E550"/>
    <mergeCell ref="A40:E40"/>
    <mergeCell ref="A391:D391"/>
    <mergeCell ref="A233:I233"/>
    <mergeCell ref="A234:C234"/>
    <mergeCell ref="A232:C232"/>
    <mergeCell ref="A151:E151"/>
    <mergeCell ref="A150:E150"/>
    <mergeCell ref="A149:E149"/>
    <mergeCell ref="I293:I294"/>
    <mergeCell ref="C676:E676"/>
    <mergeCell ref="A255:C255"/>
    <mergeCell ref="C673:E673"/>
    <mergeCell ref="B534:E534"/>
    <mergeCell ref="B537:E537"/>
    <mergeCell ref="B548:E548"/>
    <mergeCell ref="B549:E549"/>
    <mergeCell ref="B546:E546"/>
    <mergeCell ref="B547:E547"/>
    <mergeCell ref="A389:D389"/>
    <mergeCell ref="B551:E551"/>
    <mergeCell ref="B554:E554"/>
    <mergeCell ref="C694:E694"/>
    <mergeCell ref="C695:E695"/>
    <mergeCell ref="C691:E691"/>
    <mergeCell ref="C690:E690"/>
    <mergeCell ref="C685:E685"/>
    <mergeCell ref="C684:E684"/>
    <mergeCell ref="C681:E681"/>
    <mergeCell ref="C674:E674"/>
    <mergeCell ref="A713:D713"/>
    <mergeCell ref="A714:D714"/>
    <mergeCell ref="A715:D715"/>
    <mergeCell ref="A709:D709"/>
    <mergeCell ref="A710:D710"/>
    <mergeCell ref="A711:D711"/>
    <mergeCell ref="A712:D712"/>
    <mergeCell ref="A721:D721"/>
    <mergeCell ref="A722:D722"/>
    <mergeCell ref="A723:D723"/>
    <mergeCell ref="A716:D716"/>
    <mergeCell ref="A717:D717"/>
    <mergeCell ref="A718:D718"/>
    <mergeCell ref="A719:D719"/>
    <mergeCell ref="A67:B67"/>
    <mergeCell ref="A70:B70"/>
    <mergeCell ref="A80:B80"/>
    <mergeCell ref="A81:H81"/>
    <mergeCell ref="H62:H66"/>
    <mergeCell ref="F64:F66"/>
    <mergeCell ref="G64:G66"/>
    <mergeCell ref="C62:C66"/>
    <mergeCell ref="D62:G63"/>
    <mergeCell ref="A248:C248"/>
    <mergeCell ref="A249:C249"/>
    <mergeCell ref="A243:C243"/>
    <mergeCell ref="A245:C245"/>
    <mergeCell ref="A246:I246"/>
    <mergeCell ref="A247:C247"/>
    <mergeCell ref="A244:C244"/>
    <mergeCell ref="A235:C235"/>
    <mergeCell ref="A236:C236"/>
    <mergeCell ref="A241:C241"/>
    <mergeCell ref="A242:C242"/>
    <mergeCell ref="A237:C237"/>
    <mergeCell ref="A238:C238"/>
    <mergeCell ref="A239:C239"/>
    <mergeCell ref="A240:I240"/>
    <mergeCell ref="A253:C253"/>
    <mergeCell ref="A254:C254"/>
    <mergeCell ref="A250:C250"/>
    <mergeCell ref="A251:I251"/>
    <mergeCell ref="A252:C252"/>
    <mergeCell ref="B497:E497"/>
    <mergeCell ref="B528:E528"/>
    <mergeCell ref="A557:E557"/>
    <mergeCell ref="A574:E574"/>
    <mergeCell ref="B521:E521"/>
    <mergeCell ref="B522:E522"/>
    <mergeCell ref="B523:E523"/>
    <mergeCell ref="B524:E524"/>
    <mergeCell ref="B531:E531"/>
    <mergeCell ref="A536:H536"/>
    <mergeCell ref="B498:E498"/>
    <mergeCell ref="B499:E499"/>
    <mergeCell ref="B500:E500"/>
    <mergeCell ref="B501:E501"/>
    <mergeCell ref="B508:E508"/>
    <mergeCell ref="B509:E509"/>
    <mergeCell ref="B502:E502"/>
    <mergeCell ref="B503:E503"/>
    <mergeCell ref="B504:E504"/>
    <mergeCell ref="B505:E505"/>
    <mergeCell ref="B519:E519"/>
    <mergeCell ref="B520:E520"/>
    <mergeCell ref="B525:E525"/>
    <mergeCell ref="B514:E514"/>
    <mergeCell ref="B515:E515"/>
    <mergeCell ref="B516:E516"/>
    <mergeCell ref="B517:E517"/>
    <mergeCell ref="B494:E494"/>
    <mergeCell ref="B495:E495"/>
    <mergeCell ref="B496:E496"/>
    <mergeCell ref="B518:E518"/>
    <mergeCell ref="B510:E510"/>
    <mergeCell ref="B511:E511"/>
    <mergeCell ref="B512:E512"/>
    <mergeCell ref="B513:E513"/>
    <mergeCell ref="B506:E506"/>
    <mergeCell ref="B507:E507"/>
    <mergeCell ref="B462:E462"/>
    <mergeCell ref="B473:E473"/>
    <mergeCell ref="B471:E471"/>
    <mergeCell ref="B472:E472"/>
    <mergeCell ref="B470:E470"/>
    <mergeCell ref="B467:E467"/>
    <mergeCell ref="B468:E468"/>
    <mergeCell ref="B469:E469"/>
    <mergeCell ref="B463:E463"/>
    <mergeCell ref="B464:E464"/>
    <mergeCell ref="A408:D408"/>
    <mergeCell ref="A411:D411"/>
    <mergeCell ref="A416:I416"/>
    <mergeCell ref="B461:E461"/>
    <mergeCell ref="A436:E436"/>
    <mergeCell ref="A425:I425"/>
    <mergeCell ref="A413:D413"/>
    <mergeCell ref="B458:E458"/>
    <mergeCell ref="B459:E459"/>
    <mergeCell ref="B460:E460"/>
    <mergeCell ref="K622:L622"/>
    <mergeCell ref="K623:L623"/>
    <mergeCell ref="K624:L624"/>
    <mergeCell ref="K625:L625"/>
    <mergeCell ref="K626:L626"/>
    <mergeCell ref="K627:L627"/>
    <mergeCell ref="K628:L628"/>
    <mergeCell ref="K629:L629"/>
    <mergeCell ref="K630:L630"/>
    <mergeCell ref="K631:L631"/>
    <mergeCell ref="K632:L632"/>
    <mergeCell ref="K633:L633"/>
    <mergeCell ref="K634:L634"/>
    <mergeCell ref="K635:L635"/>
    <mergeCell ref="K636:L636"/>
    <mergeCell ref="K637:L637"/>
    <mergeCell ref="A748:D748"/>
    <mergeCell ref="A749:D749"/>
    <mergeCell ref="A750:D750"/>
    <mergeCell ref="K638:L638"/>
    <mergeCell ref="K639:L639"/>
    <mergeCell ref="A724:D724"/>
    <mergeCell ref="A725:D725"/>
    <mergeCell ref="A726:D726"/>
    <mergeCell ref="A727:D727"/>
    <mergeCell ref="A720:D720"/>
    <mergeCell ref="A758:D758"/>
    <mergeCell ref="A751:D751"/>
    <mergeCell ref="A752:D752"/>
    <mergeCell ref="A753:D753"/>
    <mergeCell ref="A754:D754"/>
    <mergeCell ref="H746:H747"/>
    <mergeCell ref="A767:D767"/>
    <mergeCell ref="A768:D768"/>
    <mergeCell ref="A769:D769"/>
    <mergeCell ref="A746:D747"/>
    <mergeCell ref="A763:D763"/>
    <mergeCell ref="A764:D764"/>
    <mergeCell ref="A765:D765"/>
    <mergeCell ref="A766:D766"/>
    <mergeCell ref="A759:D759"/>
    <mergeCell ref="A770:D770"/>
    <mergeCell ref="E746:E747"/>
    <mergeCell ref="F746:F747"/>
    <mergeCell ref="G746:G747"/>
    <mergeCell ref="A760:D760"/>
    <mergeCell ref="A761:D761"/>
    <mergeCell ref="A762:D762"/>
    <mergeCell ref="A755:D755"/>
    <mergeCell ref="A756:D756"/>
    <mergeCell ref="A757:D757"/>
  </mergeCells>
  <printOptions/>
  <pageMargins left="0.5118110236220472" right="0.15748031496062992" top="0.984251968503937" bottom="0.984251968503937" header="0.5118110236220472" footer="0.5118110236220472"/>
  <pageSetup horizontalDpi="300" verticalDpi="300" orientation="portrait" scale="95" r:id="rId4"/>
  <headerFooter alignWithMargins="0">
    <oddHeader>&amp;CPage &amp;P</oddHead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</sheetPr>
  <dimension ref="A2:R183"/>
  <sheetViews>
    <sheetView tabSelected="1" workbookViewId="0" topLeftCell="A153">
      <selection activeCell="K178" sqref="K178"/>
    </sheetView>
  </sheetViews>
  <sheetFormatPr defaultColWidth="9.140625" defaultRowHeight="12.75"/>
  <cols>
    <col min="1" max="1" width="6.57421875" style="0" customWidth="1"/>
    <col min="5" max="5" width="5.57421875" style="0" customWidth="1"/>
    <col min="6" max="7" width="13.00390625" style="0" customWidth="1"/>
    <col min="8" max="8" width="14.00390625" style="0" customWidth="1"/>
    <col min="9" max="9" width="13.7109375" style="0" customWidth="1"/>
    <col min="10" max="10" width="6.8515625" style="0" customWidth="1"/>
    <col min="11" max="11" width="11.421875" style="0" customWidth="1"/>
    <col min="12" max="12" width="20.7109375" style="56" customWidth="1"/>
    <col min="13" max="14" width="9.140625" style="0" hidden="1" customWidth="1"/>
    <col min="15" max="15" width="15.7109375" style="0" customWidth="1"/>
    <col min="16" max="16" width="13.00390625" style="0" customWidth="1"/>
    <col min="17" max="17" width="15.00390625" style="0" customWidth="1"/>
    <col min="18" max="18" width="11.00390625" style="0" customWidth="1"/>
  </cols>
  <sheetData>
    <row r="2" spans="2:8" ht="15.75">
      <c r="B2" s="14"/>
      <c r="C2" s="14"/>
      <c r="D2" s="807" t="s">
        <v>483</v>
      </c>
      <c r="E2" s="807"/>
      <c r="F2" s="807"/>
      <c r="G2" s="14"/>
      <c r="H2" s="14"/>
    </row>
    <row r="3" spans="1:10" ht="15.75">
      <c r="A3" s="264"/>
      <c r="B3" s="270" t="s">
        <v>484</v>
      </c>
      <c r="C3" s="270"/>
      <c r="D3" s="270"/>
      <c r="E3" s="270"/>
      <c r="F3" s="270"/>
      <c r="G3" s="270"/>
      <c r="H3" s="270"/>
      <c r="I3" s="264"/>
      <c r="J3" s="264"/>
    </row>
    <row r="4" spans="1:10" ht="16.5" thickBot="1">
      <c r="A4" s="4"/>
      <c r="B4" s="4"/>
      <c r="C4" s="4"/>
      <c r="D4" s="4"/>
      <c r="E4" s="4"/>
      <c r="F4" s="4"/>
      <c r="G4" s="4"/>
      <c r="H4" s="4"/>
      <c r="I4" s="264"/>
      <c r="J4" s="4"/>
    </row>
    <row r="5" spans="1:10" ht="12.75" customHeight="1">
      <c r="A5" s="894" t="s">
        <v>100</v>
      </c>
      <c r="B5" s="895" t="s">
        <v>101</v>
      </c>
      <c r="C5" s="644"/>
      <c r="D5" s="644"/>
      <c r="E5" s="644"/>
      <c r="F5" s="890" t="s">
        <v>470</v>
      </c>
      <c r="G5" s="890" t="s">
        <v>471</v>
      </c>
      <c r="H5" s="890" t="s">
        <v>472</v>
      </c>
      <c r="I5" s="901" t="s">
        <v>473</v>
      </c>
      <c r="J5" s="266"/>
    </row>
    <row r="6" spans="1:10" ht="40.5" customHeight="1" thickBot="1">
      <c r="A6" s="865"/>
      <c r="B6" s="707"/>
      <c r="C6" s="707"/>
      <c r="D6" s="707"/>
      <c r="E6" s="707"/>
      <c r="F6" s="891"/>
      <c r="G6" s="891"/>
      <c r="H6" s="891"/>
      <c r="I6" s="902"/>
      <c r="J6" s="266"/>
    </row>
    <row r="7" spans="1:10" ht="15.75">
      <c r="A7" s="267">
        <v>11110</v>
      </c>
      <c r="B7" s="851" t="s">
        <v>138</v>
      </c>
      <c r="C7" s="851"/>
      <c r="D7" s="851"/>
      <c r="E7" s="851"/>
      <c r="F7" s="182">
        <v>2134501.77</v>
      </c>
      <c r="G7" s="153">
        <v>5805.29</v>
      </c>
      <c r="H7" s="153"/>
      <c r="I7" s="162">
        <f>SUM(F7+G7+H7)</f>
        <v>2140307.06</v>
      </c>
      <c r="J7" s="268"/>
    </row>
    <row r="8" spans="1:11" ht="15.75">
      <c r="A8" s="267">
        <v>11500</v>
      </c>
      <c r="B8" s="851" t="s">
        <v>139</v>
      </c>
      <c r="C8" s="851"/>
      <c r="D8" s="851"/>
      <c r="E8" s="851"/>
      <c r="F8" s="128">
        <v>71486.53</v>
      </c>
      <c r="G8" s="153"/>
      <c r="H8" s="153"/>
      <c r="I8" s="162">
        <f aca="true" t="shared" si="0" ref="I8:I70">SUM(F8+G8+H8)</f>
        <v>71486.53</v>
      </c>
      <c r="J8" s="268"/>
      <c r="K8" s="20"/>
    </row>
    <row r="9" spans="1:11" ht="15.75">
      <c r="A9" s="267">
        <v>11600</v>
      </c>
      <c r="B9" s="851" t="s">
        <v>140</v>
      </c>
      <c r="C9" s="851"/>
      <c r="D9" s="851"/>
      <c r="E9" s="851"/>
      <c r="F9" s="128">
        <v>116209.13</v>
      </c>
      <c r="G9" s="153">
        <v>445</v>
      </c>
      <c r="H9" s="153"/>
      <c r="I9" s="162">
        <f t="shared" si="0"/>
        <v>116654.13</v>
      </c>
      <c r="J9" s="268"/>
      <c r="K9" s="20"/>
    </row>
    <row r="10" spans="1:11" ht="15.75">
      <c r="A10" s="267">
        <v>11700</v>
      </c>
      <c r="B10" s="851" t="s">
        <v>141</v>
      </c>
      <c r="C10" s="851"/>
      <c r="D10" s="851"/>
      <c r="E10" s="851"/>
      <c r="F10" s="128">
        <v>116694.53</v>
      </c>
      <c r="G10" s="153"/>
      <c r="H10" s="153"/>
      <c r="I10" s="162">
        <f t="shared" si="0"/>
        <v>116694.53</v>
      </c>
      <c r="J10" s="268"/>
      <c r="K10" s="20"/>
    </row>
    <row r="11" spans="1:11" ht="15.75">
      <c r="A11" s="267">
        <v>11115</v>
      </c>
      <c r="B11" s="851" t="s">
        <v>154</v>
      </c>
      <c r="C11" s="851"/>
      <c r="D11" s="851"/>
      <c r="E11" s="851"/>
      <c r="F11" s="126">
        <v>5362.68</v>
      </c>
      <c r="G11" s="153"/>
      <c r="H11" s="153"/>
      <c r="I11" s="162">
        <f t="shared" si="0"/>
        <v>5362.68</v>
      </c>
      <c r="J11" s="268"/>
      <c r="K11" s="6"/>
    </row>
    <row r="12" spans="1:11" ht="15.75">
      <c r="A12" s="267">
        <v>11200</v>
      </c>
      <c r="B12" s="851" t="s">
        <v>142</v>
      </c>
      <c r="C12" s="851"/>
      <c r="D12" s="851"/>
      <c r="E12" s="851"/>
      <c r="F12" s="126">
        <v>0</v>
      </c>
      <c r="G12" s="153"/>
      <c r="H12" s="153"/>
      <c r="I12" s="162">
        <f t="shared" si="0"/>
        <v>0</v>
      </c>
      <c r="J12" s="268"/>
      <c r="K12" s="6"/>
    </row>
    <row r="13" spans="1:10" ht="15.75">
      <c r="A13" s="267">
        <v>11300</v>
      </c>
      <c r="B13" s="851" t="s">
        <v>155</v>
      </c>
      <c r="C13" s="851"/>
      <c r="D13" s="851"/>
      <c r="E13" s="851"/>
      <c r="F13" s="188"/>
      <c r="G13" s="153"/>
      <c r="H13" s="153"/>
      <c r="I13" s="162">
        <f t="shared" si="0"/>
        <v>0</v>
      </c>
      <c r="J13" s="268"/>
    </row>
    <row r="14" spans="1:14" ht="15.75">
      <c r="A14" s="904" t="s">
        <v>477</v>
      </c>
      <c r="B14" s="905"/>
      <c r="C14" s="905"/>
      <c r="D14" s="905"/>
      <c r="E14" s="906"/>
      <c r="F14" s="273">
        <f>SUM(F7:F13)</f>
        <v>2444254.6399999997</v>
      </c>
      <c r="G14" s="277">
        <f>SUM(G7:G13)</f>
        <v>6250.29</v>
      </c>
      <c r="H14" s="277">
        <f>SUM(H7:H13)</f>
        <v>0</v>
      </c>
      <c r="I14" s="274">
        <f t="shared" si="0"/>
        <v>2450504.9299999997</v>
      </c>
      <c r="J14" s="268"/>
      <c r="K14" s="6"/>
      <c r="L14" s="4"/>
      <c r="M14" s="6"/>
      <c r="N14" s="6"/>
    </row>
    <row r="15" spans="1:14" ht="15.75">
      <c r="A15" s="269">
        <v>13130</v>
      </c>
      <c r="B15" s="707" t="s">
        <v>106</v>
      </c>
      <c r="C15" s="707"/>
      <c r="D15" s="707"/>
      <c r="E15" s="707"/>
      <c r="F15" s="278">
        <v>11811</v>
      </c>
      <c r="G15" s="153"/>
      <c r="H15" s="153"/>
      <c r="I15" s="162">
        <f t="shared" si="0"/>
        <v>11811</v>
      </c>
      <c r="J15" s="281"/>
      <c r="K15" s="892"/>
      <c r="L15" s="892"/>
      <c r="M15" s="892"/>
      <c r="N15" s="892"/>
    </row>
    <row r="16" spans="1:14" ht="15.75">
      <c r="A16" s="269">
        <v>13140</v>
      </c>
      <c r="B16" s="707" t="s">
        <v>107</v>
      </c>
      <c r="C16" s="707"/>
      <c r="D16" s="707"/>
      <c r="E16" s="707"/>
      <c r="F16" s="276">
        <v>4235.6</v>
      </c>
      <c r="G16" s="153">
        <v>1534.8</v>
      </c>
      <c r="H16" s="153"/>
      <c r="I16" s="162">
        <f t="shared" si="0"/>
        <v>5770.400000000001</v>
      </c>
      <c r="J16" s="281"/>
      <c r="K16" s="892"/>
      <c r="L16" s="892"/>
      <c r="M16" s="892"/>
      <c r="N16" s="892"/>
    </row>
    <row r="17" spans="1:14" ht="15.75">
      <c r="A17" s="269">
        <v>13320</v>
      </c>
      <c r="B17" s="707" t="s">
        <v>108</v>
      </c>
      <c r="C17" s="707"/>
      <c r="D17" s="707"/>
      <c r="E17" s="707"/>
      <c r="F17" s="276">
        <v>7213.54</v>
      </c>
      <c r="G17" s="153">
        <v>6040</v>
      </c>
      <c r="H17" s="153">
        <v>420</v>
      </c>
      <c r="I17" s="162">
        <f t="shared" si="0"/>
        <v>13673.54</v>
      </c>
      <c r="J17" s="281"/>
      <c r="K17" s="892"/>
      <c r="L17" s="892"/>
      <c r="M17" s="892"/>
      <c r="N17" s="892"/>
    </row>
    <row r="18" spans="1:14" ht="15.75">
      <c r="A18" s="269">
        <v>13330</v>
      </c>
      <c r="B18" s="707" t="s">
        <v>156</v>
      </c>
      <c r="C18" s="707"/>
      <c r="D18" s="707"/>
      <c r="E18" s="707"/>
      <c r="F18" s="276">
        <v>525.33</v>
      </c>
      <c r="G18" s="153"/>
      <c r="H18" s="153"/>
      <c r="I18" s="162">
        <f t="shared" si="0"/>
        <v>525.33</v>
      </c>
      <c r="J18" s="281"/>
      <c r="K18" s="892"/>
      <c r="L18" s="892"/>
      <c r="M18" s="892"/>
      <c r="N18" s="892"/>
    </row>
    <row r="19" spans="1:14" ht="15.75">
      <c r="A19" s="269">
        <v>13410</v>
      </c>
      <c r="B19" s="707" t="s">
        <v>109</v>
      </c>
      <c r="C19" s="707"/>
      <c r="D19" s="707"/>
      <c r="E19" s="707"/>
      <c r="F19" s="276">
        <v>598</v>
      </c>
      <c r="G19" s="153">
        <v>20.34</v>
      </c>
      <c r="H19" s="153">
        <v>1000</v>
      </c>
      <c r="I19" s="162">
        <f t="shared" si="0"/>
        <v>1618.3400000000001</v>
      </c>
      <c r="J19" s="281"/>
      <c r="K19" s="892"/>
      <c r="L19" s="892"/>
      <c r="M19" s="892"/>
      <c r="N19" s="892"/>
    </row>
    <row r="20" spans="1:14" ht="15.75">
      <c r="A20" s="269">
        <v>13430</v>
      </c>
      <c r="B20" s="707" t="s">
        <v>157</v>
      </c>
      <c r="C20" s="707"/>
      <c r="D20" s="707"/>
      <c r="E20" s="707"/>
      <c r="F20" s="276">
        <v>74</v>
      </c>
      <c r="G20" s="153"/>
      <c r="H20" s="153"/>
      <c r="I20" s="162">
        <f t="shared" si="0"/>
        <v>74</v>
      </c>
      <c r="J20" s="281"/>
      <c r="K20" s="892"/>
      <c r="L20" s="892"/>
      <c r="M20" s="892"/>
      <c r="N20" s="892"/>
    </row>
    <row r="21" spans="1:14" ht="15.75">
      <c r="A21" s="269">
        <v>13440</v>
      </c>
      <c r="B21" s="590" t="s">
        <v>479</v>
      </c>
      <c r="C21" s="591"/>
      <c r="D21" s="591"/>
      <c r="E21" s="584"/>
      <c r="F21" s="276"/>
      <c r="G21" s="153"/>
      <c r="H21" s="153">
        <v>2000</v>
      </c>
      <c r="I21" s="162">
        <f t="shared" si="0"/>
        <v>2000</v>
      </c>
      <c r="J21" s="281"/>
      <c r="K21" s="892"/>
      <c r="L21" s="892"/>
      <c r="M21" s="892"/>
      <c r="N21" s="892"/>
    </row>
    <row r="22" spans="1:14" ht="15.75">
      <c r="A22" s="269">
        <v>13460</v>
      </c>
      <c r="B22" s="707" t="s">
        <v>110</v>
      </c>
      <c r="C22" s="707"/>
      <c r="D22" s="707"/>
      <c r="E22" s="707"/>
      <c r="F22" s="276">
        <v>4184.68</v>
      </c>
      <c r="G22" s="153">
        <v>4499.36</v>
      </c>
      <c r="H22" s="153">
        <v>4697</v>
      </c>
      <c r="I22" s="162">
        <f t="shared" si="0"/>
        <v>13381.04</v>
      </c>
      <c r="J22" s="281"/>
      <c r="K22" s="892"/>
      <c r="L22" s="892"/>
      <c r="M22" s="892"/>
      <c r="N22" s="892"/>
    </row>
    <row r="23" spans="1:14" ht="15.75">
      <c r="A23" s="269">
        <v>13470</v>
      </c>
      <c r="B23" s="707" t="s">
        <v>144</v>
      </c>
      <c r="C23" s="707"/>
      <c r="D23" s="707"/>
      <c r="E23" s="707"/>
      <c r="F23" s="276">
        <v>132</v>
      </c>
      <c r="G23" s="153">
        <v>80</v>
      </c>
      <c r="H23" s="153"/>
      <c r="I23" s="162">
        <f t="shared" si="0"/>
        <v>212</v>
      </c>
      <c r="J23" s="281"/>
      <c r="K23" s="892"/>
      <c r="L23" s="892"/>
      <c r="M23" s="892"/>
      <c r="N23" s="892"/>
    </row>
    <row r="24" spans="1:14" ht="15.75">
      <c r="A24" s="269">
        <v>13480</v>
      </c>
      <c r="B24" s="707" t="s">
        <v>111</v>
      </c>
      <c r="C24" s="707"/>
      <c r="D24" s="707"/>
      <c r="E24" s="707"/>
      <c r="F24" s="276">
        <v>633.27</v>
      </c>
      <c r="G24" s="153">
        <v>500</v>
      </c>
      <c r="H24" s="153"/>
      <c r="I24" s="162">
        <f t="shared" si="0"/>
        <v>1133.27</v>
      </c>
      <c r="J24" s="281"/>
      <c r="K24" s="892"/>
      <c r="L24" s="892"/>
      <c r="M24" s="892"/>
      <c r="N24" s="892"/>
    </row>
    <row r="25" spans="1:14" ht="15.75">
      <c r="A25" s="269">
        <v>13501</v>
      </c>
      <c r="B25" s="707" t="s">
        <v>158</v>
      </c>
      <c r="C25" s="707"/>
      <c r="D25" s="707"/>
      <c r="E25" s="707"/>
      <c r="F25" s="276">
        <v>1984.5</v>
      </c>
      <c r="G25" s="153">
        <v>140</v>
      </c>
      <c r="H25" s="153"/>
      <c r="I25" s="162">
        <f t="shared" si="0"/>
        <v>2124.5</v>
      </c>
      <c r="J25" s="281"/>
      <c r="K25" s="892"/>
      <c r="L25" s="892"/>
      <c r="M25" s="892"/>
      <c r="N25" s="892"/>
    </row>
    <row r="26" spans="1:14" ht="15.75">
      <c r="A26" s="269">
        <v>13502</v>
      </c>
      <c r="B26" s="707" t="s">
        <v>168</v>
      </c>
      <c r="C26" s="707"/>
      <c r="D26" s="707"/>
      <c r="E26" s="707"/>
      <c r="F26" s="276">
        <v>0</v>
      </c>
      <c r="G26" s="153"/>
      <c r="H26" s="153"/>
      <c r="I26" s="162">
        <f t="shared" si="0"/>
        <v>0</v>
      </c>
      <c r="J26" s="281"/>
      <c r="K26" s="892"/>
      <c r="L26" s="892"/>
      <c r="M26" s="892"/>
      <c r="N26" s="892"/>
    </row>
    <row r="27" spans="1:14" ht="15.75">
      <c r="A27" s="269">
        <v>13503</v>
      </c>
      <c r="B27" s="707" t="s">
        <v>112</v>
      </c>
      <c r="C27" s="707"/>
      <c r="D27" s="707"/>
      <c r="E27" s="707"/>
      <c r="F27" s="276">
        <v>2249</v>
      </c>
      <c r="G27" s="153">
        <v>3560</v>
      </c>
      <c r="H27" s="153"/>
      <c r="I27" s="162">
        <f t="shared" si="0"/>
        <v>5809</v>
      </c>
      <c r="J27" s="281"/>
      <c r="K27" s="892"/>
      <c r="L27" s="892"/>
      <c r="M27" s="892"/>
      <c r="N27" s="892"/>
    </row>
    <row r="28" spans="1:14" ht="15.75">
      <c r="A28" s="269">
        <v>13505</v>
      </c>
      <c r="B28" s="707" t="s">
        <v>169</v>
      </c>
      <c r="C28" s="707"/>
      <c r="D28" s="707"/>
      <c r="E28" s="707"/>
      <c r="F28" s="276">
        <v>985</v>
      </c>
      <c r="G28" s="153">
        <v>0</v>
      </c>
      <c r="H28" s="153"/>
      <c r="I28" s="162">
        <f t="shared" si="0"/>
        <v>985</v>
      </c>
      <c r="J28" s="281"/>
      <c r="K28" s="892"/>
      <c r="L28" s="892"/>
      <c r="M28" s="892"/>
      <c r="N28" s="892"/>
    </row>
    <row r="29" spans="1:14" ht="15.75">
      <c r="A29" s="269">
        <v>13506</v>
      </c>
      <c r="B29" s="707" t="s">
        <v>171</v>
      </c>
      <c r="C29" s="707"/>
      <c r="D29" s="707"/>
      <c r="E29" s="707"/>
      <c r="F29" s="276"/>
      <c r="G29" s="153"/>
      <c r="H29" s="153"/>
      <c r="I29" s="162">
        <f t="shared" si="0"/>
        <v>0</v>
      </c>
      <c r="J29" s="281"/>
      <c r="K29" s="892"/>
      <c r="L29" s="892"/>
      <c r="M29" s="892"/>
      <c r="N29" s="892"/>
    </row>
    <row r="30" spans="1:14" ht="15.75">
      <c r="A30" s="269">
        <v>13509</v>
      </c>
      <c r="B30" s="707" t="s">
        <v>113</v>
      </c>
      <c r="C30" s="707"/>
      <c r="D30" s="707"/>
      <c r="E30" s="707"/>
      <c r="F30" s="276">
        <v>3331.87</v>
      </c>
      <c r="G30" s="153">
        <v>990.7</v>
      </c>
      <c r="H30" s="153"/>
      <c r="I30" s="162">
        <f t="shared" si="0"/>
        <v>4322.57</v>
      </c>
      <c r="J30" s="281"/>
      <c r="K30" s="892"/>
      <c r="L30" s="892"/>
      <c r="M30" s="892"/>
      <c r="N30" s="892"/>
    </row>
    <row r="31" spans="1:14" ht="15.75">
      <c r="A31" s="269">
        <v>13610</v>
      </c>
      <c r="B31" s="707" t="s">
        <v>114</v>
      </c>
      <c r="C31" s="707"/>
      <c r="D31" s="707"/>
      <c r="E31" s="707"/>
      <c r="F31" s="276">
        <v>17357.08</v>
      </c>
      <c r="G31" s="153">
        <v>6257.81</v>
      </c>
      <c r="H31" s="153"/>
      <c r="I31" s="162">
        <f t="shared" si="0"/>
        <v>23614.890000000003</v>
      </c>
      <c r="J31" s="281"/>
      <c r="K31" s="892"/>
      <c r="L31" s="892"/>
      <c r="M31" s="892"/>
      <c r="N31" s="892"/>
    </row>
    <row r="32" spans="1:14" ht="15.75">
      <c r="A32" s="269">
        <v>13620</v>
      </c>
      <c r="B32" s="707" t="s">
        <v>115</v>
      </c>
      <c r="C32" s="707"/>
      <c r="D32" s="707"/>
      <c r="E32" s="707"/>
      <c r="F32" s="276">
        <v>1862.99</v>
      </c>
      <c r="G32" s="153">
        <v>8400.75</v>
      </c>
      <c r="H32" s="153">
        <v>731.4</v>
      </c>
      <c r="I32" s="162">
        <f t="shared" si="0"/>
        <v>10995.14</v>
      </c>
      <c r="J32" s="281"/>
      <c r="K32" s="892"/>
      <c r="L32" s="892"/>
      <c r="M32" s="892"/>
      <c r="N32" s="892"/>
    </row>
    <row r="33" spans="1:14" ht="15.75">
      <c r="A33" s="269">
        <v>13630</v>
      </c>
      <c r="B33" s="707" t="s">
        <v>151</v>
      </c>
      <c r="C33" s="707"/>
      <c r="D33" s="707"/>
      <c r="E33" s="707"/>
      <c r="F33" s="276">
        <v>5797.37</v>
      </c>
      <c r="G33" s="153">
        <v>2937.5</v>
      </c>
      <c r="H33" s="153"/>
      <c r="I33" s="162">
        <f t="shared" si="0"/>
        <v>8734.869999999999</v>
      </c>
      <c r="J33" s="281"/>
      <c r="K33" s="892"/>
      <c r="L33" s="907"/>
      <c r="M33" s="907"/>
      <c r="N33" s="907"/>
    </row>
    <row r="34" spans="1:14" ht="15.75">
      <c r="A34" s="269">
        <v>13640</v>
      </c>
      <c r="B34" s="707" t="s">
        <v>116</v>
      </c>
      <c r="C34" s="707"/>
      <c r="D34" s="707"/>
      <c r="E34" s="707"/>
      <c r="F34" s="276">
        <v>2935.25</v>
      </c>
      <c r="G34" s="153">
        <v>537.6</v>
      </c>
      <c r="H34" s="153"/>
      <c r="I34" s="162">
        <f t="shared" si="0"/>
        <v>3472.85</v>
      </c>
      <c r="J34" s="281"/>
      <c r="K34" s="892"/>
      <c r="L34" s="892"/>
      <c r="M34" s="892"/>
      <c r="N34" s="892"/>
    </row>
    <row r="35" spans="1:14" ht="15.75">
      <c r="A35" s="269">
        <v>13650</v>
      </c>
      <c r="B35" s="707" t="s">
        <v>721</v>
      </c>
      <c r="C35" s="707"/>
      <c r="D35" s="707"/>
      <c r="E35" s="707"/>
      <c r="F35" s="276">
        <v>300</v>
      </c>
      <c r="G35" s="153"/>
      <c r="H35" s="153"/>
      <c r="I35" s="162">
        <f t="shared" si="0"/>
        <v>300</v>
      </c>
      <c r="J35" s="281"/>
      <c r="K35" s="892"/>
      <c r="L35" s="892"/>
      <c r="M35" s="892"/>
      <c r="N35" s="892"/>
    </row>
    <row r="36" spans="1:14" ht="15.75">
      <c r="A36" s="269">
        <v>13710</v>
      </c>
      <c r="B36" s="590" t="s">
        <v>48</v>
      </c>
      <c r="C36" s="591"/>
      <c r="D36" s="591"/>
      <c r="E36" s="584"/>
      <c r="F36" s="276">
        <v>1556</v>
      </c>
      <c r="G36" s="153"/>
      <c r="H36" s="153"/>
      <c r="I36" s="162">
        <f t="shared" si="0"/>
        <v>1556</v>
      </c>
      <c r="J36" s="281"/>
      <c r="K36" s="892"/>
      <c r="L36" s="892"/>
      <c r="M36" s="892"/>
      <c r="N36" s="892"/>
    </row>
    <row r="37" spans="1:14" ht="15.75">
      <c r="A37" s="269">
        <v>13720</v>
      </c>
      <c r="B37" s="707" t="s">
        <v>131</v>
      </c>
      <c r="C37" s="707"/>
      <c r="D37" s="707"/>
      <c r="E37" s="707"/>
      <c r="F37" s="276">
        <v>79772.81</v>
      </c>
      <c r="G37" s="153">
        <v>5000</v>
      </c>
      <c r="H37" s="153"/>
      <c r="I37" s="162">
        <f t="shared" si="0"/>
        <v>84772.81</v>
      </c>
      <c r="J37" s="281"/>
      <c r="K37" s="892"/>
      <c r="L37" s="892"/>
      <c r="M37" s="892"/>
      <c r="N37" s="892"/>
    </row>
    <row r="38" spans="1:14" ht="15.75">
      <c r="A38" s="269">
        <v>13730</v>
      </c>
      <c r="B38" s="707" t="s">
        <v>146</v>
      </c>
      <c r="C38" s="707"/>
      <c r="D38" s="707"/>
      <c r="E38" s="707"/>
      <c r="F38" s="276">
        <v>30</v>
      </c>
      <c r="G38" s="153"/>
      <c r="H38" s="153"/>
      <c r="I38" s="162">
        <f t="shared" si="0"/>
        <v>30</v>
      </c>
      <c r="J38" s="281"/>
      <c r="K38" s="892"/>
      <c r="L38" s="892"/>
      <c r="M38" s="892"/>
      <c r="N38" s="892"/>
    </row>
    <row r="39" spans="1:14" ht="15.75">
      <c r="A39" s="269">
        <v>13750</v>
      </c>
      <c r="B39" s="707" t="s">
        <v>147</v>
      </c>
      <c r="C39" s="707"/>
      <c r="D39" s="707"/>
      <c r="E39" s="707"/>
      <c r="F39" s="276">
        <v>3720</v>
      </c>
      <c r="G39" s="153"/>
      <c r="H39" s="153"/>
      <c r="I39" s="162">
        <f t="shared" si="0"/>
        <v>3720</v>
      </c>
      <c r="J39" s="281"/>
      <c r="K39" s="892"/>
      <c r="L39" s="892"/>
      <c r="M39" s="892"/>
      <c r="N39" s="892"/>
    </row>
    <row r="40" spans="1:14" ht="15.75">
      <c r="A40" s="269">
        <v>13760</v>
      </c>
      <c r="B40" s="707" t="s">
        <v>148</v>
      </c>
      <c r="C40" s="707"/>
      <c r="D40" s="707"/>
      <c r="E40" s="707"/>
      <c r="F40" s="276">
        <v>21620.5</v>
      </c>
      <c r="G40" s="153">
        <v>432</v>
      </c>
      <c r="H40" s="153"/>
      <c r="I40" s="162">
        <f t="shared" si="0"/>
        <v>22052.5</v>
      </c>
      <c r="J40" s="281"/>
      <c r="K40" s="892"/>
      <c r="L40" s="892"/>
      <c r="M40" s="892"/>
      <c r="N40" s="892"/>
    </row>
    <row r="41" spans="1:14" ht="15.75">
      <c r="A41" s="269">
        <v>13770</v>
      </c>
      <c r="B41" s="707" t="s">
        <v>170</v>
      </c>
      <c r="C41" s="707"/>
      <c r="D41" s="707"/>
      <c r="E41" s="707"/>
      <c r="F41" s="276">
        <v>1667.79</v>
      </c>
      <c r="G41" s="153">
        <v>251.2</v>
      </c>
      <c r="H41" s="153"/>
      <c r="I41" s="162">
        <f t="shared" si="0"/>
        <v>1918.99</v>
      </c>
      <c r="J41" s="281"/>
      <c r="K41" s="892"/>
      <c r="L41" s="892"/>
      <c r="M41" s="892"/>
      <c r="N41" s="892"/>
    </row>
    <row r="42" spans="1:14" ht="15.75">
      <c r="A42" s="269">
        <v>13780</v>
      </c>
      <c r="B42" s="707" t="s">
        <v>117</v>
      </c>
      <c r="C42" s="707"/>
      <c r="D42" s="707"/>
      <c r="E42" s="707"/>
      <c r="F42" s="276">
        <v>35425.85</v>
      </c>
      <c r="G42" s="153">
        <v>9637.6</v>
      </c>
      <c r="H42" s="153">
        <v>300</v>
      </c>
      <c r="I42" s="162">
        <f t="shared" si="0"/>
        <v>45363.45</v>
      </c>
      <c r="J42" s="281"/>
      <c r="K42" s="892"/>
      <c r="L42" s="892"/>
      <c r="M42" s="892"/>
      <c r="N42" s="892"/>
    </row>
    <row r="43" spans="1:14" ht="15.75">
      <c r="A43" s="269">
        <v>13950</v>
      </c>
      <c r="B43" s="707" t="s">
        <v>118</v>
      </c>
      <c r="C43" s="707"/>
      <c r="D43" s="707"/>
      <c r="E43" s="707"/>
      <c r="F43" s="276">
        <v>6584.14</v>
      </c>
      <c r="G43" s="153">
        <v>1263.84</v>
      </c>
      <c r="H43" s="153"/>
      <c r="I43" s="162">
        <f t="shared" si="0"/>
        <v>7847.9800000000005</v>
      </c>
      <c r="J43" s="281"/>
      <c r="K43" s="892"/>
      <c r="L43" s="892"/>
      <c r="M43" s="892"/>
      <c r="N43" s="892"/>
    </row>
    <row r="44" spans="1:14" ht="15.75">
      <c r="A44" s="269">
        <v>14010</v>
      </c>
      <c r="B44" s="707" t="s">
        <v>119</v>
      </c>
      <c r="C44" s="707"/>
      <c r="D44" s="707"/>
      <c r="E44" s="707"/>
      <c r="F44" s="276">
        <v>17858.28</v>
      </c>
      <c r="G44" s="153">
        <v>12516.05</v>
      </c>
      <c r="H44" s="153"/>
      <c r="I44" s="162">
        <f t="shared" si="0"/>
        <v>30374.329999999998</v>
      </c>
      <c r="J44" s="268"/>
      <c r="K44" s="6"/>
      <c r="L44" s="291"/>
      <c r="M44" s="6"/>
      <c r="N44" s="6"/>
    </row>
    <row r="45" spans="1:14" ht="15.75">
      <c r="A45" s="269">
        <v>14020</v>
      </c>
      <c r="B45" s="707" t="s">
        <v>145</v>
      </c>
      <c r="C45" s="707"/>
      <c r="D45" s="707"/>
      <c r="E45" s="707"/>
      <c r="F45" s="276">
        <v>9058.92</v>
      </c>
      <c r="G45" s="153">
        <v>936.5</v>
      </c>
      <c r="H45" s="153"/>
      <c r="I45" s="162">
        <f t="shared" si="0"/>
        <v>9995.42</v>
      </c>
      <c r="J45" s="268"/>
      <c r="K45" s="6"/>
      <c r="L45" s="4"/>
      <c r="M45" s="6"/>
      <c r="N45" s="6"/>
    </row>
    <row r="46" spans="1:14" ht="15.75">
      <c r="A46" s="269">
        <v>14030</v>
      </c>
      <c r="B46" s="707" t="s">
        <v>120</v>
      </c>
      <c r="C46" s="707"/>
      <c r="D46" s="707"/>
      <c r="E46" s="707"/>
      <c r="F46" s="276">
        <v>0</v>
      </c>
      <c r="G46" s="153">
        <v>780</v>
      </c>
      <c r="H46" s="153"/>
      <c r="I46" s="162">
        <f t="shared" si="0"/>
        <v>780</v>
      </c>
      <c r="J46" s="268"/>
      <c r="K46" s="6"/>
      <c r="L46" s="4"/>
      <c r="M46" s="6"/>
      <c r="N46" s="6"/>
    </row>
    <row r="47" spans="1:14" ht="15.75">
      <c r="A47" s="269">
        <v>14040</v>
      </c>
      <c r="B47" s="707" t="s">
        <v>132</v>
      </c>
      <c r="C47" s="707"/>
      <c r="D47" s="707"/>
      <c r="E47" s="707"/>
      <c r="F47" s="276">
        <v>2534.47</v>
      </c>
      <c r="G47" s="153">
        <v>44.2</v>
      </c>
      <c r="H47" s="153"/>
      <c r="I47" s="162">
        <f t="shared" si="0"/>
        <v>2578.6699999999996</v>
      </c>
      <c r="J47" s="268"/>
      <c r="K47" s="6"/>
      <c r="L47" s="4"/>
      <c r="M47" s="6"/>
      <c r="N47" s="6"/>
    </row>
    <row r="48" spans="1:14" ht="15.75">
      <c r="A48" s="269">
        <v>14050</v>
      </c>
      <c r="B48" s="707" t="s">
        <v>121</v>
      </c>
      <c r="C48" s="707"/>
      <c r="D48" s="707"/>
      <c r="E48" s="707"/>
      <c r="F48" s="276">
        <v>2427.67</v>
      </c>
      <c r="G48" s="153">
        <v>1718</v>
      </c>
      <c r="H48" s="153"/>
      <c r="I48" s="162">
        <f t="shared" si="0"/>
        <v>4145.67</v>
      </c>
      <c r="J48" s="268"/>
      <c r="K48" s="6"/>
      <c r="L48" s="4"/>
      <c r="M48" s="6"/>
      <c r="N48" s="6"/>
    </row>
    <row r="49" spans="1:14" ht="15.75">
      <c r="A49" s="269">
        <v>14210</v>
      </c>
      <c r="B49" s="707" t="s">
        <v>122</v>
      </c>
      <c r="C49" s="707"/>
      <c r="D49" s="707"/>
      <c r="E49" s="707"/>
      <c r="F49" s="276">
        <v>4338.4</v>
      </c>
      <c r="G49" s="153">
        <v>5185.2</v>
      </c>
      <c r="H49" s="153"/>
      <c r="I49" s="162">
        <f t="shared" si="0"/>
        <v>9523.599999999999</v>
      </c>
      <c r="J49" s="268"/>
      <c r="K49" s="6"/>
      <c r="L49" s="4"/>
      <c r="M49" s="6"/>
      <c r="N49" s="6"/>
    </row>
    <row r="50" spans="1:14" ht="15.75">
      <c r="A50" s="269">
        <v>14220</v>
      </c>
      <c r="B50" s="707" t="s">
        <v>133</v>
      </c>
      <c r="C50" s="707"/>
      <c r="D50" s="707"/>
      <c r="E50" s="707"/>
      <c r="F50" s="276">
        <v>963.8</v>
      </c>
      <c r="G50" s="153">
        <v>312</v>
      </c>
      <c r="H50" s="153"/>
      <c r="I50" s="162">
        <f t="shared" si="0"/>
        <v>1275.8</v>
      </c>
      <c r="J50" s="268"/>
      <c r="K50" s="6"/>
      <c r="L50" s="4"/>
      <c r="M50" s="6"/>
      <c r="N50" s="6"/>
    </row>
    <row r="51" spans="1:14" ht="15.75">
      <c r="A51" s="269">
        <v>14230</v>
      </c>
      <c r="B51" s="707" t="s">
        <v>123</v>
      </c>
      <c r="C51" s="707"/>
      <c r="D51" s="707"/>
      <c r="E51" s="707"/>
      <c r="F51" s="276">
        <v>1521.79</v>
      </c>
      <c r="G51" s="153">
        <v>871</v>
      </c>
      <c r="H51" s="153">
        <v>9495</v>
      </c>
      <c r="I51" s="162">
        <f t="shared" si="0"/>
        <v>11887.79</v>
      </c>
      <c r="J51" s="268"/>
      <c r="K51" s="180"/>
      <c r="L51" s="4"/>
      <c r="M51" s="6"/>
      <c r="N51" s="6"/>
    </row>
    <row r="52" spans="1:14" ht="15.75">
      <c r="A52" s="269">
        <v>14310</v>
      </c>
      <c r="B52" s="707" t="s">
        <v>124</v>
      </c>
      <c r="C52" s="707"/>
      <c r="D52" s="707"/>
      <c r="E52" s="707"/>
      <c r="F52" s="276">
        <v>11282.52</v>
      </c>
      <c r="G52" s="153">
        <v>6505.26</v>
      </c>
      <c r="H52" s="153">
        <v>1456.6</v>
      </c>
      <c r="I52" s="162">
        <f t="shared" si="0"/>
        <v>19244.379999999997</v>
      </c>
      <c r="J52" s="268"/>
      <c r="K52" s="6"/>
      <c r="L52" s="4"/>
      <c r="M52" s="6"/>
      <c r="N52" s="6"/>
    </row>
    <row r="53" spans="1:14" ht="15.75">
      <c r="A53" s="269">
        <v>13210</v>
      </c>
      <c r="B53" s="707" t="s">
        <v>160</v>
      </c>
      <c r="C53" s="707"/>
      <c r="D53" s="707"/>
      <c r="E53" s="707"/>
      <c r="F53" s="276">
        <v>52310.05</v>
      </c>
      <c r="G53" s="153"/>
      <c r="H53" s="153"/>
      <c r="I53" s="162">
        <f t="shared" si="0"/>
        <v>52310.05</v>
      </c>
      <c r="J53" s="268"/>
      <c r="K53" s="6"/>
      <c r="L53" s="4"/>
      <c r="M53" s="6"/>
      <c r="N53" s="6"/>
    </row>
    <row r="54" spans="1:10" ht="15.75">
      <c r="A54" s="269">
        <v>13220</v>
      </c>
      <c r="B54" s="707" t="s">
        <v>161</v>
      </c>
      <c r="C54" s="707"/>
      <c r="D54" s="707"/>
      <c r="E54" s="707"/>
      <c r="F54" s="276">
        <v>14755.93</v>
      </c>
      <c r="G54" s="153"/>
      <c r="H54" s="153"/>
      <c r="I54" s="162">
        <f t="shared" si="0"/>
        <v>14755.93</v>
      </c>
      <c r="J54" s="268"/>
    </row>
    <row r="55" spans="1:10" ht="15.75">
      <c r="A55" s="269">
        <v>13230</v>
      </c>
      <c r="B55" s="707" t="s">
        <v>162</v>
      </c>
      <c r="C55" s="707"/>
      <c r="D55" s="707"/>
      <c r="E55" s="707"/>
      <c r="F55" s="276">
        <v>18609.1</v>
      </c>
      <c r="G55" s="153"/>
      <c r="H55" s="153"/>
      <c r="I55" s="162">
        <f t="shared" si="0"/>
        <v>18609.1</v>
      </c>
      <c r="J55" s="268"/>
    </row>
    <row r="56" spans="1:10" ht="15.75">
      <c r="A56" s="269">
        <v>13250</v>
      </c>
      <c r="B56" s="707" t="s">
        <v>163</v>
      </c>
      <c r="C56" s="707"/>
      <c r="D56" s="707"/>
      <c r="E56" s="707"/>
      <c r="F56" s="276">
        <v>9694.29</v>
      </c>
      <c r="G56" s="153"/>
      <c r="H56" s="153"/>
      <c r="I56" s="162">
        <f t="shared" si="0"/>
        <v>9694.29</v>
      </c>
      <c r="J56" s="268"/>
    </row>
    <row r="57" spans="1:10" ht="15.75">
      <c r="A57" s="903" t="s">
        <v>474</v>
      </c>
      <c r="B57" s="614"/>
      <c r="C57" s="614"/>
      <c r="D57" s="614"/>
      <c r="E57" s="615"/>
      <c r="F57" s="277">
        <f>SUM(F15:F56)</f>
        <v>361942.79</v>
      </c>
      <c r="G57" s="277">
        <f>SUM(G15:G56)</f>
        <v>80951.70999999998</v>
      </c>
      <c r="H57" s="277">
        <f>SUM(H15:H56)</f>
        <v>20100</v>
      </c>
      <c r="I57" s="277">
        <f>SUM(I15:I56)</f>
        <v>462994.4999999998</v>
      </c>
      <c r="J57" s="268"/>
    </row>
    <row r="58" spans="1:14" ht="15.75">
      <c r="A58" s="269">
        <v>21110</v>
      </c>
      <c r="B58" s="707" t="s">
        <v>126</v>
      </c>
      <c r="C58" s="707"/>
      <c r="D58" s="707"/>
      <c r="E58" s="707"/>
      <c r="F58" s="278">
        <v>0</v>
      </c>
      <c r="G58" s="153">
        <v>10637.84</v>
      </c>
      <c r="H58" s="153"/>
      <c r="I58" s="162">
        <f t="shared" si="0"/>
        <v>10637.84</v>
      </c>
      <c r="J58" s="281"/>
      <c r="K58" s="892"/>
      <c r="L58" s="892"/>
      <c r="M58" s="892"/>
      <c r="N58" s="892"/>
    </row>
    <row r="59" spans="1:14" ht="15.75">
      <c r="A59" s="269">
        <v>21120</v>
      </c>
      <c r="B59" s="707" t="s">
        <v>127</v>
      </c>
      <c r="C59" s="707"/>
      <c r="D59" s="707"/>
      <c r="E59" s="707"/>
      <c r="F59" s="276">
        <v>0</v>
      </c>
      <c r="G59" s="153">
        <v>2140</v>
      </c>
      <c r="H59" s="153"/>
      <c r="I59" s="162">
        <f t="shared" si="0"/>
        <v>2140</v>
      </c>
      <c r="J59" s="281"/>
      <c r="K59" s="892"/>
      <c r="L59" s="892"/>
      <c r="M59" s="892"/>
      <c r="N59" s="892"/>
    </row>
    <row r="60" spans="1:14" ht="15.75">
      <c r="A60" s="269">
        <v>22200</v>
      </c>
      <c r="B60" s="707" t="s">
        <v>128</v>
      </c>
      <c r="C60" s="707"/>
      <c r="D60" s="707"/>
      <c r="E60" s="707"/>
      <c r="F60" s="276">
        <v>0</v>
      </c>
      <c r="G60" s="153">
        <v>19374.38</v>
      </c>
      <c r="H60" s="153"/>
      <c r="I60" s="162">
        <f t="shared" si="0"/>
        <v>19374.38</v>
      </c>
      <c r="J60" s="281"/>
      <c r="K60" s="892"/>
      <c r="L60" s="892"/>
      <c r="M60" s="892"/>
      <c r="N60" s="892"/>
    </row>
    <row r="61" spans="1:14" ht="15.75">
      <c r="A61" s="903" t="s">
        <v>475</v>
      </c>
      <c r="B61" s="614"/>
      <c r="C61" s="614"/>
      <c r="D61" s="614"/>
      <c r="E61" s="615"/>
      <c r="F61" s="277">
        <v>0</v>
      </c>
      <c r="G61" s="273">
        <f>SUM(G58:G60)</f>
        <v>32152.22</v>
      </c>
      <c r="H61" s="273">
        <f>SUM(H58:H60)</f>
        <v>0</v>
      </c>
      <c r="I61" s="274">
        <f t="shared" si="0"/>
        <v>32152.22</v>
      </c>
      <c r="J61" s="281"/>
      <c r="K61" s="892"/>
      <c r="L61" s="907"/>
      <c r="M61" s="907"/>
      <c r="N61" s="907"/>
    </row>
    <row r="62" spans="1:14" ht="15.75">
      <c r="A62" s="269">
        <v>31110</v>
      </c>
      <c r="B62" s="707" t="s">
        <v>436</v>
      </c>
      <c r="C62" s="707"/>
      <c r="D62" s="707"/>
      <c r="E62" s="707"/>
      <c r="F62" s="153">
        <v>69365.9</v>
      </c>
      <c r="G62" s="153"/>
      <c r="H62" s="153"/>
      <c r="I62" s="162">
        <f t="shared" si="0"/>
        <v>69365.9</v>
      </c>
      <c r="J62" s="281"/>
      <c r="K62" s="892"/>
      <c r="L62" s="892"/>
      <c r="M62" s="892"/>
      <c r="N62" s="892"/>
    </row>
    <row r="63" spans="1:14" ht="15.75">
      <c r="A63" s="269">
        <v>31121</v>
      </c>
      <c r="B63" s="707" t="s">
        <v>435</v>
      </c>
      <c r="C63" s="707"/>
      <c r="D63" s="707"/>
      <c r="E63" s="707"/>
      <c r="F63" s="276">
        <v>103055.75</v>
      </c>
      <c r="G63" s="153">
        <v>25000</v>
      </c>
      <c r="H63" s="153"/>
      <c r="I63" s="162">
        <f t="shared" si="0"/>
        <v>128055.75</v>
      </c>
      <c r="J63" s="281"/>
      <c r="K63" s="892"/>
      <c r="L63" s="892"/>
      <c r="M63" s="892"/>
      <c r="N63" s="892"/>
    </row>
    <row r="64" spans="1:14" ht="15.75">
      <c r="A64" s="269">
        <v>31122</v>
      </c>
      <c r="B64" s="707" t="s">
        <v>722</v>
      </c>
      <c r="C64" s="707"/>
      <c r="D64" s="707"/>
      <c r="E64" s="707"/>
      <c r="F64" s="276">
        <v>13468.61</v>
      </c>
      <c r="G64" s="153">
        <v>17630.3</v>
      </c>
      <c r="H64" s="153"/>
      <c r="I64" s="162">
        <f t="shared" si="0"/>
        <v>31098.91</v>
      </c>
      <c r="J64" s="281"/>
      <c r="K64" s="892"/>
      <c r="L64" s="907"/>
      <c r="M64" s="907"/>
      <c r="N64" s="907"/>
    </row>
    <row r="65" spans="1:14" ht="15.75">
      <c r="A65" s="269">
        <v>31123</v>
      </c>
      <c r="B65" s="590" t="s">
        <v>480</v>
      </c>
      <c r="C65" s="591"/>
      <c r="D65" s="591"/>
      <c r="E65" s="584"/>
      <c r="F65" s="276"/>
      <c r="G65" s="153">
        <v>13573.17</v>
      </c>
      <c r="H65" s="153"/>
      <c r="I65" s="162">
        <f t="shared" si="0"/>
        <v>13573.17</v>
      </c>
      <c r="J65" s="281"/>
      <c r="K65" s="892"/>
      <c r="L65" s="736"/>
      <c r="M65" s="736"/>
      <c r="N65" s="736"/>
    </row>
    <row r="66" spans="1:14" ht="15.75">
      <c r="A66" s="269">
        <v>31230</v>
      </c>
      <c r="B66" s="707" t="s">
        <v>134</v>
      </c>
      <c r="C66" s="707"/>
      <c r="D66" s="707"/>
      <c r="E66" s="707"/>
      <c r="F66" s="276">
        <v>893042.43</v>
      </c>
      <c r="G66" s="153">
        <v>209511.7</v>
      </c>
      <c r="H66" s="153"/>
      <c r="I66" s="162">
        <f t="shared" si="0"/>
        <v>1102554.1300000001</v>
      </c>
      <c r="J66" s="281"/>
      <c r="K66" s="892"/>
      <c r="L66" s="892"/>
      <c r="M66" s="892"/>
      <c r="N66" s="892"/>
    </row>
    <row r="67" spans="1:14" ht="15.75">
      <c r="A67" s="269">
        <v>31250</v>
      </c>
      <c r="B67" s="707" t="s">
        <v>135</v>
      </c>
      <c r="C67" s="707"/>
      <c r="D67" s="707"/>
      <c r="E67" s="707"/>
      <c r="F67" s="276">
        <v>104981.3</v>
      </c>
      <c r="G67" s="153">
        <v>29009.01</v>
      </c>
      <c r="H67" s="153">
        <v>25000</v>
      </c>
      <c r="I67" s="162">
        <f t="shared" si="0"/>
        <v>158990.31</v>
      </c>
      <c r="J67" s="281"/>
      <c r="K67" s="892"/>
      <c r="L67" s="892"/>
      <c r="M67" s="892"/>
      <c r="N67" s="892"/>
    </row>
    <row r="68" spans="1:14" ht="15.75">
      <c r="A68" s="269">
        <v>31260</v>
      </c>
      <c r="B68" s="707" t="s">
        <v>136</v>
      </c>
      <c r="C68" s="707"/>
      <c r="D68" s="707"/>
      <c r="E68" s="707"/>
      <c r="F68" s="276">
        <v>20851.3</v>
      </c>
      <c r="G68" s="153">
        <v>5141.5</v>
      </c>
      <c r="H68" s="153"/>
      <c r="I68" s="162">
        <f t="shared" si="0"/>
        <v>25992.8</v>
      </c>
      <c r="J68" s="281"/>
      <c r="K68" s="892"/>
      <c r="L68" s="892"/>
      <c r="M68" s="892"/>
      <c r="N68" s="892"/>
    </row>
    <row r="69" spans="1:14" ht="15.75">
      <c r="A69" s="269">
        <v>31510</v>
      </c>
      <c r="B69" s="707" t="s">
        <v>437</v>
      </c>
      <c r="C69" s="707"/>
      <c r="D69" s="707"/>
      <c r="E69" s="707"/>
      <c r="F69" s="276">
        <v>10000</v>
      </c>
      <c r="G69" s="153"/>
      <c r="H69" s="153"/>
      <c r="I69" s="162">
        <f t="shared" si="0"/>
        <v>10000</v>
      </c>
      <c r="J69" s="281"/>
      <c r="K69" s="892"/>
      <c r="L69" s="892"/>
      <c r="M69" s="892"/>
      <c r="N69" s="892"/>
    </row>
    <row r="70" spans="1:14" ht="15.75">
      <c r="A70" s="269">
        <v>31610</v>
      </c>
      <c r="B70" s="590" t="s">
        <v>481</v>
      </c>
      <c r="C70" s="591"/>
      <c r="D70" s="591"/>
      <c r="E70" s="584"/>
      <c r="F70" s="276"/>
      <c r="G70" s="153">
        <v>700</v>
      </c>
      <c r="H70" s="153"/>
      <c r="I70" s="162">
        <f t="shared" si="0"/>
        <v>700</v>
      </c>
      <c r="J70" s="281"/>
      <c r="K70" s="892"/>
      <c r="L70" s="907"/>
      <c r="M70" s="907"/>
      <c r="N70" s="907"/>
    </row>
    <row r="71" spans="1:14" ht="15.75">
      <c r="A71" s="269">
        <v>31660</v>
      </c>
      <c r="B71" s="590" t="s">
        <v>462</v>
      </c>
      <c r="C71" s="614"/>
      <c r="D71" s="614"/>
      <c r="E71" s="615"/>
      <c r="F71" s="276"/>
      <c r="G71" s="153">
        <v>7995</v>
      </c>
      <c r="H71" s="153"/>
      <c r="I71" s="162">
        <f aca="true" t="shared" si="1" ref="I71:I77">SUM(F71+G71+H71)</f>
        <v>7995</v>
      </c>
      <c r="J71" s="281"/>
      <c r="K71" s="892"/>
      <c r="L71" s="892"/>
      <c r="M71" s="892"/>
      <c r="N71" s="892"/>
    </row>
    <row r="72" spans="1:14" ht="15.75">
      <c r="A72" s="269">
        <v>31690</v>
      </c>
      <c r="B72" s="590" t="s">
        <v>113</v>
      </c>
      <c r="C72" s="614"/>
      <c r="D72" s="614"/>
      <c r="E72" s="615"/>
      <c r="F72" s="276"/>
      <c r="G72" s="153">
        <v>5716.35</v>
      </c>
      <c r="H72" s="153"/>
      <c r="I72" s="162">
        <f t="shared" si="1"/>
        <v>5716.35</v>
      </c>
      <c r="J72" s="281"/>
      <c r="K72" s="282"/>
      <c r="L72" s="282"/>
      <c r="M72" s="282"/>
      <c r="N72" s="282"/>
    </row>
    <row r="73" spans="1:14" ht="15.75">
      <c r="A73" s="269">
        <v>31900</v>
      </c>
      <c r="B73" s="707" t="s">
        <v>438</v>
      </c>
      <c r="C73" s="707"/>
      <c r="D73" s="707"/>
      <c r="E73" s="707"/>
      <c r="F73" s="276">
        <v>46283.7</v>
      </c>
      <c r="G73" s="153"/>
      <c r="H73" s="153"/>
      <c r="I73" s="162">
        <f t="shared" si="1"/>
        <v>46283.7</v>
      </c>
      <c r="J73" s="281"/>
      <c r="K73" s="892"/>
      <c r="L73" s="736"/>
      <c r="M73" s="736"/>
      <c r="N73" s="282"/>
    </row>
    <row r="74" spans="1:14" ht="15.75">
      <c r="A74" s="280">
        <v>31701</v>
      </c>
      <c r="B74" s="591" t="s">
        <v>482</v>
      </c>
      <c r="C74" s="614"/>
      <c r="D74" s="614"/>
      <c r="E74" s="615"/>
      <c r="F74" s="276"/>
      <c r="G74" s="153">
        <v>8235.4</v>
      </c>
      <c r="H74" s="153">
        <v>10000</v>
      </c>
      <c r="I74" s="162">
        <f t="shared" si="1"/>
        <v>18235.4</v>
      </c>
      <c r="J74" s="4"/>
      <c r="K74" s="671"/>
      <c r="L74" s="671"/>
      <c r="M74" s="671"/>
      <c r="N74" s="671"/>
    </row>
    <row r="75" spans="1:14" ht="15.75">
      <c r="A75" s="903" t="s">
        <v>476</v>
      </c>
      <c r="B75" s="614"/>
      <c r="C75" s="614"/>
      <c r="D75" s="614"/>
      <c r="E75" s="615"/>
      <c r="F75" s="277">
        <f>SUM(F62:F74)</f>
        <v>1261048.99</v>
      </c>
      <c r="G75" s="277">
        <f>SUM(G62:G74)</f>
        <v>322512.43000000005</v>
      </c>
      <c r="H75" s="277">
        <f>SUM(H62:H74)</f>
        <v>35000</v>
      </c>
      <c r="I75" s="274">
        <f t="shared" si="1"/>
        <v>1618561.42</v>
      </c>
      <c r="J75" s="4"/>
      <c r="K75" s="671"/>
      <c r="L75" s="671"/>
      <c r="M75" s="671"/>
      <c r="N75" s="671"/>
    </row>
    <row r="76" spans="1:10" ht="15.75">
      <c r="A76" s="269"/>
      <c r="B76" s="707"/>
      <c r="C76" s="707"/>
      <c r="D76" s="707"/>
      <c r="E76" s="707"/>
      <c r="F76" s="278">
        <v>0</v>
      </c>
      <c r="G76" s="153"/>
      <c r="H76" s="153"/>
      <c r="I76" s="162">
        <f t="shared" si="1"/>
        <v>0</v>
      </c>
      <c r="J76" s="266"/>
    </row>
    <row r="77" spans="1:10" ht="16.5" thickBot="1">
      <c r="A77" s="893" t="s">
        <v>478</v>
      </c>
      <c r="B77" s="731"/>
      <c r="C77" s="731"/>
      <c r="D77" s="731"/>
      <c r="E77" s="732"/>
      <c r="F77" s="279">
        <f>SUM(F14+F57+F61+F75)</f>
        <v>4067246.42</v>
      </c>
      <c r="G77" s="279">
        <f>SUM(G14+G57+G61+G75)</f>
        <v>441866.65</v>
      </c>
      <c r="H77" s="279">
        <f>SUM(H14+H57+H61+H75)</f>
        <v>55100</v>
      </c>
      <c r="I77" s="283">
        <f t="shared" si="1"/>
        <v>4564213.07</v>
      </c>
      <c r="J77" s="266"/>
    </row>
    <row r="78" spans="1:10" ht="15.75">
      <c r="A78" s="266"/>
      <c r="B78" s="266"/>
      <c r="C78" s="266"/>
      <c r="D78" s="266"/>
      <c r="E78" s="266"/>
      <c r="F78" s="275"/>
      <c r="G78" s="266"/>
      <c r="H78" s="266"/>
      <c r="I78" s="266"/>
      <c r="J78" s="266"/>
    </row>
    <row r="79" spans="1:10" ht="15.75">
      <c r="A79" s="266"/>
      <c r="B79" s="266"/>
      <c r="C79" s="266"/>
      <c r="D79" s="266"/>
      <c r="E79" s="266"/>
      <c r="F79" s="275"/>
      <c r="G79" s="266"/>
      <c r="H79" s="266"/>
      <c r="I79" s="266"/>
      <c r="J79" s="266"/>
    </row>
    <row r="80" spans="1:10" ht="15.75">
      <c r="A80" s="266"/>
      <c r="B80" s="266"/>
      <c r="C80" s="266"/>
      <c r="D80" s="266"/>
      <c r="E80" s="266"/>
      <c r="F80" s="275"/>
      <c r="G80" s="266"/>
      <c r="H80" s="266"/>
      <c r="I80" s="266"/>
      <c r="J80" s="266"/>
    </row>
    <row r="81" spans="1:10" ht="15.75">
      <c r="A81" s="266"/>
      <c r="B81" s="266"/>
      <c r="C81" s="266"/>
      <c r="D81" s="266"/>
      <c r="E81" s="266"/>
      <c r="F81" s="275"/>
      <c r="G81" s="266"/>
      <c r="H81" s="266"/>
      <c r="I81" s="266"/>
      <c r="J81" s="266"/>
    </row>
    <row r="82" spans="1:10" ht="15.75">
      <c r="A82" s="266"/>
      <c r="B82" s="266"/>
      <c r="C82" s="266"/>
      <c r="D82" s="266"/>
      <c r="E82" s="266"/>
      <c r="F82" s="275"/>
      <c r="G82" s="266"/>
      <c r="H82" s="266"/>
      <c r="I82" s="266"/>
      <c r="J82" s="266"/>
    </row>
    <row r="83" spans="1:10" ht="15.75">
      <c r="A83" s="266"/>
      <c r="B83" s="266"/>
      <c r="C83" s="266"/>
      <c r="D83" s="266"/>
      <c r="E83" s="266"/>
      <c r="F83" s="275"/>
      <c r="G83" s="266"/>
      <c r="H83" s="266"/>
      <c r="I83" s="266"/>
      <c r="J83" s="266"/>
    </row>
    <row r="84" spans="1:10" ht="15.75">
      <c r="A84" s="266"/>
      <c r="B84" s="266"/>
      <c r="C84" s="266"/>
      <c r="D84" s="266"/>
      <c r="E84" s="266"/>
      <c r="F84" s="266"/>
      <c r="G84" s="266"/>
      <c r="H84" s="266"/>
      <c r="I84" s="266"/>
      <c r="J84" s="266"/>
    </row>
    <row r="85" spans="1:10" ht="15.75">
      <c r="A85" s="266"/>
      <c r="B85" s="266"/>
      <c r="C85" s="266"/>
      <c r="D85" s="266"/>
      <c r="E85" s="266"/>
      <c r="F85" s="266"/>
      <c r="G85" s="266"/>
      <c r="H85" s="266"/>
      <c r="I85" s="266"/>
      <c r="J85" s="266"/>
    </row>
    <row r="86" spans="1:10" ht="15.75">
      <c r="A86" s="270"/>
      <c r="B86" s="824"/>
      <c r="C86" s="824"/>
      <c r="D86" s="824"/>
      <c r="E86" s="824"/>
      <c r="F86" s="824"/>
      <c r="G86" s="824"/>
      <c r="H86" s="824"/>
      <c r="I86" s="824"/>
      <c r="J86" s="824"/>
    </row>
    <row r="87" spans="1:10" ht="15.75">
      <c r="A87" s="270"/>
      <c r="B87" s="270"/>
      <c r="C87" s="270"/>
      <c r="D87" s="270"/>
      <c r="E87" s="270"/>
      <c r="F87" s="270"/>
      <c r="G87" s="270"/>
      <c r="H87" s="270"/>
      <c r="I87" s="270"/>
      <c r="J87" s="270"/>
    </row>
    <row r="88" spans="1:10" ht="15.75">
      <c r="A88" s="270"/>
      <c r="B88" s="270"/>
      <c r="C88" s="270"/>
      <c r="D88" s="270"/>
      <c r="E88" s="270"/>
      <c r="F88" s="270"/>
      <c r="G88" s="270"/>
      <c r="H88" s="270"/>
      <c r="I88" s="270"/>
      <c r="J88" s="270"/>
    </row>
    <row r="89" spans="1:10" ht="15.75">
      <c r="A89" s="270"/>
      <c r="B89" s="270"/>
      <c r="C89" s="270"/>
      <c r="D89" s="270"/>
      <c r="E89" s="270"/>
      <c r="F89" s="270"/>
      <c r="G89" s="270"/>
      <c r="H89" s="270"/>
      <c r="I89" s="270"/>
      <c r="J89" s="270"/>
    </row>
    <row r="90" spans="1:10" ht="15.75">
      <c r="A90" s="270"/>
      <c r="B90" s="270"/>
      <c r="C90" s="270"/>
      <c r="D90" s="270"/>
      <c r="E90" s="270"/>
      <c r="F90" s="270"/>
      <c r="G90" s="270"/>
      <c r="H90" s="270"/>
      <c r="I90" s="270"/>
      <c r="J90" s="270"/>
    </row>
    <row r="91" spans="1:8" ht="16.5" thickBot="1">
      <c r="A91" s="270" t="s">
        <v>494</v>
      </c>
      <c r="B91" s="270"/>
      <c r="C91" s="270"/>
      <c r="D91" s="270"/>
      <c r="E91" s="270"/>
      <c r="F91" s="270"/>
      <c r="G91" s="270"/>
      <c r="H91" s="4"/>
    </row>
    <row r="92" spans="1:15" ht="12.75" customHeight="1">
      <c r="A92" s="894" t="s">
        <v>100</v>
      </c>
      <c r="B92" s="895" t="s">
        <v>101</v>
      </c>
      <c r="C92" s="644"/>
      <c r="D92" s="644"/>
      <c r="E92" s="644"/>
      <c r="F92" s="913">
        <v>2008</v>
      </c>
      <c r="G92" s="913">
        <v>2009</v>
      </c>
      <c r="H92" s="913">
        <v>2010</v>
      </c>
      <c r="I92" s="300" t="s">
        <v>398</v>
      </c>
      <c r="J92" s="912"/>
      <c r="K92" s="908"/>
      <c r="L92" s="908"/>
      <c r="M92" s="908"/>
      <c r="N92" s="908"/>
      <c r="O92" s="294"/>
    </row>
    <row r="93" spans="1:15" ht="12.75">
      <c r="A93" s="865"/>
      <c r="B93" s="707"/>
      <c r="C93" s="707"/>
      <c r="D93" s="707"/>
      <c r="E93" s="707"/>
      <c r="F93" s="914"/>
      <c r="G93" s="914"/>
      <c r="H93" s="914"/>
      <c r="I93" s="299" t="s">
        <v>178</v>
      </c>
      <c r="J93" s="912"/>
      <c r="K93" s="908"/>
      <c r="L93" s="908"/>
      <c r="M93" s="908"/>
      <c r="N93" s="908"/>
      <c r="O93" s="6"/>
    </row>
    <row r="94" spans="1:15" ht="15.75">
      <c r="A94" s="267">
        <v>11110</v>
      </c>
      <c r="B94" s="851" t="s">
        <v>215</v>
      </c>
      <c r="C94" s="851"/>
      <c r="D94" s="851"/>
      <c r="E94" s="851"/>
      <c r="F94" s="153">
        <v>1553811.92</v>
      </c>
      <c r="G94" s="126">
        <v>1843313.82</v>
      </c>
      <c r="H94" s="153">
        <v>2140307.06</v>
      </c>
      <c r="I94" s="88">
        <f>H94*100/G94</f>
        <v>116.1119195645156</v>
      </c>
      <c r="J94" s="292"/>
      <c r="K94" s="909"/>
      <c r="L94" s="909"/>
      <c r="M94" s="909"/>
      <c r="N94" s="909"/>
      <c r="O94" s="293"/>
    </row>
    <row r="95" spans="1:15" ht="15.75">
      <c r="A95" s="267">
        <v>11500</v>
      </c>
      <c r="B95" s="851" t="s">
        <v>139</v>
      </c>
      <c r="C95" s="851"/>
      <c r="D95" s="851"/>
      <c r="E95" s="851"/>
      <c r="F95" s="153">
        <v>64695.96</v>
      </c>
      <c r="G95" s="126">
        <v>62770.58</v>
      </c>
      <c r="H95" s="153">
        <v>71486.53</v>
      </c>
      <c r="I95" s="88">
        <f aca="true" t="shared" si="2" ref="I95:I156">H95*100/G95</f>
        <v>113.8854061886954</v>
      </c>
      <c r="J95" s="292"/>
      <c r="K95" s="909"/>
      <c r="L95" s="909"/>
      <c r="M95" s="909"/>
      <c r="N95" s="909"/>
      <c r="O95" s="293"/>
    </row>
    <row r="96" spans="1:15" ht="15.75">
      <c r="A96" s="267">
        <v>11600</v>
      </c>
      <c r="B96" s="851" t="s">
        <v>140</v>
      </c>
      <c r="C96" s="851"/>
      <c r="D96" s="851"/>
      <c r="E96" s="851"/>
      <c r="F96" s="153">
        <v>88155.65</v>
      </c>
      <c r="G96" s="126">
        <v>103793.71</v>
      </c>
      <c r="H96" s="153">
        <v>116654.13</v>
      </c>
      <c r="I96" s="88">
        <f t="shared" si="2"/>
        <v>112.39036546626957</v>
      </c>
      <c r="J96" s="292"/>
      <c r="K96" s="909"/>
      <c r="L96" s="909"/>
      <c r="M96" s="909"/>
      <c r="N96" s="909"/>
      <c r="O96" s="293"/>
    </row>
    <row r="97" spans="1:15" ht="15.75">
      <c r="A97" s="267">
        <v>11700</v>
      </c>
      <c r="B97" s="851" t="s">
        <v>141</v>
      </c>
      <c r="C97" s="851"/>
      <c r="D97" s="851"/>
      <c r="E97" s="851"/>
      <c r="F97" s="153">
        <v>88156.39</v>
      </c>
      <c r="G97" s="126">
        <v>103793.82</v>
      </c>
      <c r="H97" s="153">
        <v>116694.53</v>
      </c>
      <c r="I97" s="88">
        <f t="shared" si="2"/>
        <v>112.4291696750346</v>
      </c>
      <c r="J97" s="292"/>
      <c r="K97" s="909"/>
      <c r="L97" s="909"/>
      <c r="M97" s="909"/>
      <c r="N97" s="909"/>
      <c r="O97" s="293"/>
    </row>
    <row r="98" spans="1:15" ht="15.75">
      <c r="A98" s="267">
        <v>11115</v>
      </c>
      <c r="B98" s="851" t="s">
        <v>154</v>
      </c>
      <c r="C98" s="851"/>
      <c r="D98" s="851"/>
      <c r="E98" s="851"/>
      <c r="F98" s="153">
        <v>3482.01</v>
      </c>
      <c r="G98" s="126">
        <v>4851.71</v>
      </c>
      <c r="H98" s="153">
        <v>5362.68</v>
      </c>
      <c r="I98" s="88">
        <f t="shared" si="2"/>
        <v>110.53175066110711</v>
      </c>
      <c r="J98" s="292"/>
      <c r="K98" s="909"/>
      <c r="L98" s="909"/>
      <c r="M98" s="909"/>
      <c r="N98" s="909"/>
      <c r="O98" s="293"/>
    </row>
    <row r="99" spans="1:15" ht="15.75">
      <c r="A99" s="267">
        <v>11200</v>
      </c>
      <c r="B99" s="851" t="s">
        <v>142</v>
      </c>
      <c r="C99" s="851"/>
      <c r="D99" s="851"/>
      <c r="E99" s="851"/>
      <c r="F99" s="271"/>
      <c r="G99" s="126">
        <v>4173.56</v>
      </c>
      <c r="H99" s="153"/>
      <c r="I99" s="88">
        <f t="shared" si="2"/>
        <v>0</v>
      </c>
      <c r="J99" s="292"/>
      <c r="K99" s="909"/>
      <c r="L99" s="909"/>
      <c r="M99" s="909"/>
      <c r="N99" s="909"/>
      <c r="O99" s="293"/>
    </row>
    <row r="100" spans="1:15" ht="15.75">
      <c r="A100" s="267">
        <v>11300</v>
      </c>
      <c r="B100" s="851" t="s">
        <v>155</v>
      </c>
      <c r="C100" s="851"/>
      <c r="D100" s="851"/>
      <c r="E100" s="851"/>
      <c r="F100" s="153">
        <v>36459.44</v>
      </c>
      <c r="G100" s="126">
        <v>56872.88</v>
      </c>
      <c r="H100" s="153"/>
      <c r="I100" s="88">
        <f t="shared" si="2"/>
        <v>0</v>
      </c>
      <c r="J100" s="292"/>
      <c r="K100" s="909"/>
      <c r="L100" s="909"/>
      <c r="M100" s="909"/>
      <c r="N100" s="909"/>
      <c r="O100" s="293"/>
    </row>
    <row r="101" spans="1:15" ht="15.75">
      <c r="A101" s="267">
        <v>11400</v>
      </c>
      <c r="B101" s="851" t="s">
        <v>487</v>
      </c>
      <c r="C101" s="896"/>
      <c r="D101" s="896"/>
      <c r="E101" s="896"/>
      <c r="F101" s="153">
        <v>16541.83</v>
      </c>
      <c r="G101" s="153"/>
      <c r="H101" s="153"/>
      <c r="I101" s="88"/>
      <c r="J101" s="292"/>
      <c r="K101" s="289"/>
      <c r="L101" s="285"/>
      <c r="M101" s="290"/>
      <c r="N101" s="290"/>
      <c r="O101" s="293"/>
    </row>
    <row r="102" spans="1:15" ht="15.75">
      <c r="A102" s="897" t="s">
        <v>477</v>
      </c>
      <c r="B102" s="898"/>
      <c r="C102" s="898"/>
      <c r="D102" s="898"/>
      <c r="E102" s="898"/>
      <c r="F102" s="273">
        <f>SUM(F94:F101)</f>
        <v>1851303.1999999997</v>
      </c>
      <c r="G102" s="273">
        <f>SUM(G94:G101)</f>
        <v>2179570.08</v>
      </c>
      <c r="H102" s="273">
        <f>SUM(H94:H101)</f>
        <v>2450504.9299999997</v>
      </c>
      <c r="I102" s="301">
        <f t="shared" si="2"/>
        <v>112.43065559057406</v>
      </c>
      <c r="J102" s="3"/>
      <c r="K102" s="286"/>
      <c r="L102" s="286"/>
      <c r="M102" s="286"/>
      <c r="N102" s="286"/>
      <c r="O102" s="207"/>
    </row>
    <row r="103" spans="1:18" ht="15.75">
      <c r="A103" s="269">
        <v>13130</v>
      </c>
      <c r="B103" s="707" t="s">
        <v>106</v>
      </c>
      <c r="C103" s="707"/>
      <c r="D103" s="707"/>
      <c r="E103" s="707"/>
      <c r="F103" s="153">
        <v>6559.9</v>
      </c>
      <c r="G103" s="153">
        <v>14995.65</v>
      </c>
      <c r="H103" s="153">
        <v>11811</v>
      </c>
      <c r="I103" s="88">
        <f t="shared" si="2"/>
        <v>78.76284122395495</v>
      </c>
      <c r="J103" s="266"/>
      <c r="K103" s="734"/>
      <c r="L103" s="734"/>
      <c r="M103" s="734"/>
      <c r="N103" s="734"/>
      <c r="O103" s="296"/>
      <c r="P103" s="180"/>
      <c r="Q103" s="180"/>
      <c r="R103" s="180"/>
    </row>
    <row r="104" spans="1:18" ht="15.75">
      <c r="A104" s="269">
        <v>13140</v>
      </c>
      <c r="B104" s="707" t="s">
        <v>107</v>
      </c>
      <c r="C104" s="707"/>
      <c r="D104" s="707"/>
      <c r="E104" s="707"/>
      <c r="F104" s="126">
        <v>4016.35</v>
      </c>
      <c r="G104" s="126">
        <v>6485.08</v>
      </c>
      <c r="H104" s="126">
        <v>5770.4</v>
      </c>
      <c r="I104" s="88">
        <f t="shared" si="2"/>
        <v>88.97962708247239</v>
      </c>
      <c r="J104" s="266"/>
      <c r="K104" s="734"/>
      <c r="L104" s="734"/>
      <c r="M104" s="734"/>
      <c r="N104" s="734"/>
      <c r="O104" s="296"/>
      <c r="P104" s="180"/>
      <c r="Q104" s="180"/>
      <c r="R104" s="180"/>
    </row>
    <row r="105" spans="1:18" ht="15.75">
      <c r="A105" s="269">
        <v>13310</v>
      </c>
      <c r="B105" s="590" t="s">
        <v>488</v>
      </c>
      <c r="C105" s="591"/>
      <c r="D105" s="591"/>
      <c r="E105" s="584"/>
      <c r="F105" s="126">
        <v>1935.45</v>
      </c>
      <c r="G105" s="126"/>
      <c r="H105" s="126"/>
      <c r="I105" s="88"/>
      <c r="J105" s="266"/>
      <c r="K105" s="734"/>
      <c r="L105" s="734"/>
      <c r="M105" s="734"/>
      <c r="N105" s="734"/>
      <c r="O105" s="296"/>
      <c r="P105" s="180"/>
      <c r="Q105" s="180"/>
      <c r="R105" s="180"/>
    </row>
    <row r="106" spans="1:18" ht="15.75">
      <c r="A106" s="269">
        <v>13320</v>
      </c>
      <c r="B106" s="707" t="s">
        <v>108</v>
      </c>
      <c r="C106" s="707"/>
      <c r="D106" s="707"/>
      <c r="E106" s="707"/>
      <c r="F106" s="126">
        <v>11903.42</v>
      </c>
      <c r="G106" s="126">
        <v>12143.08</v>
      </c>
      <c r="H106" s="126">
        <v>13673.54</v>
      </c>
      <c r="I106" s="88">
        <f t="shared" si="2"/>
        <v>112.60355692295529</v>
      </c>
      <c r="J106" s="266"/>
      <c r="K106" s="734"/>
      <c r="L106" s="734"/>
      <c r="M106" s="734"/>
      <c r="N106" s="734"/>
      <c r="O106" s="296"/>
      <c r="P106" s="180"/>
      <c r="Q106" s="180"/>
      <c r="R106" s="180"/>
    </row>
    <row r="107" spans="1:18" ht="15.75">
      <c r="A107" s="269">
        <v>13330</v>
      </c>
      <c r="B107" s="707" t="s">
        <v>156</v>
      </c>
      <c r="C107" s="707"/>
      <c r="D107" s="707"/>
      <c r="E107" s="707"/>
      <c r="F107" s="126">
        <v>207.35</v>
      </c>
      <c r="G107" s="126">
        <v>299.75</v>
      </c>
      <c r="H107" s="126">
        <v>525.33</v>
      </c>
      <c r="I107" s="88">
        <f t="shared" si="2"/>
        <v>175.256046705588</v>
      </c>
      <c r="J107" s="266"/>
      <c r="K107" s="734"/>
      <c r="L107" s="734"/>
      <c r="M107" s="734"/>
      <c r="N107" s="734"/>
      <c r="O107" s="296"/>
      <c r="P107" s="180"/>
      <c r="Q107" s="180"/>
      <c r="R107" s="180"/>
    </row>
    <row r="108" spans="1:18" ht="15.75">
      <c r="A108" s="269">
        <v>13410</v>
      </c>
      <c r="B108" s="707" t="s">
        <v>109</v>
      </c>
      <c r="C108" s="707"/>
      <c r="D108" s="707"/>
      <c r="E108" s="707"/>
      <c r="F108" s="126"/>
      <c r="G108" s="126">
        <v>3680</v>
      </c>
      <c r="H108" s="126">
        <v>1618.34</v>
      </c>
      <c r="I108" s="88">
        <f t="shared" si="2"/>
        <v>43.97663043478261</v>
      </c>
      <c r="J108" s="266"/>
      <c r="K108" s="734"/>
      <c r="L108" s="734"/>
      <c r="M108" s="734"/>
      <c r="N108" s="734"/>
      <c r="O108" s="296"/>
      <c r="P108" s="180"/>
      <c r="Q108" s="180"/>
      <c r="R108" s="180"/>
    </row>
    <row r="109" spans="1:18" ht="15.75">
      <c r="A109" s="269">
        <v>13430</v>
      </c>
      <c r="B109" s="707" t="s">
        <v>157</v>
      </c>
      <c r="C109" s="707"/>
      <c r="D109" s="707"/>
      <c r="E109" s="707"/>
      <c r="F109" s="126">
        <v>850</v>
      </c>
      <c r="G109" s="126">
        <v>36</v>
      </c>
      <c r="H109" s="126">
        <v>74</v>
      </c>
      <c r="I109" s="88">
        <f t="shared" si="2"/>
        <v>205.55555555555554</v>
      </c>
      <c r="J109" s="266"/>
      <c r="K109" s="734"/>
      <c r="L109" s="734"/>
      <c r="M109" s="734"/>
      <c r="N109" s="734"/>
      <c r="O109" s="296"/>
      <c r="P109" s="180"/>
      <c r="Q109" s="180"/>
      <c r="R109" s="180"/>
    </row>
    <row r="110" spans="1:18" ht="15.75">
      <c r="A110" s="269">
        <v>13440</v>
      </c>
      <c r="B110" s="707" t="s">
        <v>479</v>
      </c>
      <c r="C110" s="707"/>
      <c r="D110" s="707"/>
      <c r="E110" s="707"/>
      <c r="F110" s="126"/>
      <c r="G110" s="126"/>
      <c r="H110" s="126">
        <v>2000</v>
      </c>
      <c r="I110" s="88"/>
      <c r="J110" s="266"/>
      <c r="K110" s="734"/>
      <c r="L110" s="734"/>
      <c r="M110" s="734"/>
      <c r="N110" s="734"/>
      <c r="O110" s="296"/>
      <c r="P110" s="180"/>
      <c r="Q110" s="180"/>
      <c r="R110" s="180"/>
    </row>
    <row r="111" spans="1:18" ht="15.75">
      <c r="A111" s="269">
        <v>13460</v>
      </c>
      <c r="B111" s="707" t="s">
        <v>110</v>
      </c>
      <c r="C111" s="707"/>
      <c r="D111" s="707"/>
      <c r="E111" s="707"/>
      <c r="F111" s="126">
        <v>18923.2</v>
      </c>
      <c r="G111" s="126">
        <v>15404.57</v>
      </c>
      <c r="H111" s="126">
        <v>13381.04</v>
      </c>
      <c r="I111" s="88">
        <f t="shared" si="2"/>
        <v>86.8640929282674</v>
      </c>
      <c r="J111" s="266"/>
      <c r="K111" s="734"/>
      <c r="L111" s="734"/>
      <c r="M111" s="734"/>
      <c r="N111" s="734"/>
      <c r="O111" s="296"/>
      <c r="P111" s="180"/>
      <c r="Q111" s="180"/>
      <c r="R111" s="180"/>
    </row>
    <row r="112" spans="1:18" ht="15.75">
      <c r="A112" s="269">
        <v>13470</v>
      </c>
      <c r="B112" s="707" t="s">
        <v>144</v>
      </c>
      <c r="C112" s="707"/>
      <c r="D112" s="707"/>
      <c r="E112" s="707"/>
      <c r="F112" s="126">
        <v>240</v>
      </c>
      <c r="G112" s="126">
        <v>764.6</v>
      </c>
      <c r="H112" s="126">
        <v>212</v>
      </c>
      <c r="I112" s="88">
        <f t="shared" si="2"/>
        <v>27.726916034527857</v>
      </c>
      <c r="J112" s="266"/>
      <c r="K112" s="734"/>
      <c r="L112" s="734"/>
      <c r="M112" s="734"/>
      <c r="N112" s="734"/>
      <c r="O112" s="296"/>
      <c r="P112" s="180"/>
      <c r="Q112" s="180"/>
      <c r="R112" s="180"/>
    </row>
    <row r="113" spans="1:18" ht="15.75">
      <c r="A113" s="269">
        <v>13480</v>
      </c>
      <c r="B113" s="707" t="s">
        <v>111</v>
      </c>
      <c r="C113" s="707"/>
      <c r="D113" s="707"/>
      <c r="E113" s="707"/>
      <c r="F113" s="126"/>
      <c r="G113" s="126">
        <v>844.37</v>
      </c>
      <c r="H113" s="126">
        <v>1133.27</v>
      </c>
      <c r="I113" s="88">
        <f t="shared" si="2"/>
        <v>134.21485841514976</v>
      </c>
      <c r="J113" s="266"/>
      <c r="K113" s="734"/>
      <c r="L113" s="734"/>
      <c r="M113" s="734"/>
      <c r="N113" s="734"/>
      <c r="O113" s="296"/>
      <c r="P113" s="180"/>
      <c r="Q113" s="180"/>
      <c r="R113" s="180"/>
    </row>
    <row r="114" spans="1:18" ht="15.75">
      <c r="A114" s="269">
        <v>13501</v>
      </c>
      <c r="B114" s="707" t="s">
        <v>158</v>
      </c>
      <c r="C114" s="707"/>
      <c r="D114" s="707"/>
      <c r="E114" s="707"/>
      <c r="F114" s="126"/>
      <c r="G114" s="126">
        <v>4263.75</v>
      </c>
      <c r="H114" s="126">
        <v>2124.5</v>
      </c>
      <c r="I114" s="88">
        <f t="shared" si="2"/>
        <v>49.82703019642334</v>
      </c>
      <c r="J114" s="266"/>
      <c r="K114" s="734"/>
      <c r="L114" s="734"/>
      <c r="M114" s="734"/>
      <c r="N114" s="734"/>
      <c r="O114" s="296"/>
      <c r="P114" s="180"/>
      <c r="Q114" s="180"/>
      <c r="R114" s="180"/>
    </row>
    <row r="115" spans="1:18" ht="15.75">
      <c r="A115" s="269">
        <v>13502</v>
      </c>
      <c r="B115" s="707" t="s">
        <v>168</v>
      </c>
      <c r="C115" s="707"/>
      <c r="D115" s="707"/>
      <c r="E115" s="707"/>
      <c r="F115" s="126"/>
      <c r="G115" s="126">
        <v>98</v>
      </c>
      <c r="H115" s="126"/>
      <c r="I115" s="88">
        <f t="shared" si="2"/>
        <v>0</v>
      </c>
      <c r="J115" s="266"/>
      <c r="K115" s="734"/>
      <c r="L115" s="734"/>
      <c r="M115" s="734"/>
      <c r="N115" s="734"/>
      <c r="O115" s="296"/>
      <c r="P115" s="180"/>
      <c r="Q115" s="180"/>
      <c r="R115" s="180"/>
    </row>
    <row r="116" spans="1:18" ht="15.75">
      <c r="A116" s="269">
        <v>13503</v>
      </c>
      <c r="B116" s="707" t="s">
        <v>112</v>
      </c>
      <c r="C116" s="707"/>
      <c r="D116" s="707"/>
      <c r="E116" s="707"/>
      <c r="F116" s="153">
        <v>3697</v>
      </c>
      <c r="G116" s="153">
        <v>7354.66</v>
      </c>
      <c r="H116" s="153">
        <v>5809</v>
      </c>
      <c r="I116" s="88">
        <f t="shared" si="2"/>
        <v>78.98393671495351</v>
      </c>
      <c r="J116" s="266"/>
      <c r="K116" s="734"/>
      <c r="L116" s="734"/>
      <c r="M116" s="734"/>
      <c r="N116" s="734"/>
      <c r="O116" s="296"/>
      <c r="P116" s="180"/>
      <c r="Q116" s="180"/>
      <c r="R116" s="180"/>
    </row>
    <row r="117" spans="1:18" ht="15.75">
      <c r="A117" s="269">
        <v>13505</v>
      </c>
      <c r="B117" s="707" t="s">
        <v>169</v>
      </c>
      <c r="C117" s="707"/>
      <c r="D117" s="707"/>
      <c r="E117" s="707"/>
      <c r="F117" s="153">
        <v>1280</v>
      </c>
      <c r="G117" s="153">
        <v>970</v>
      </c>
      <c r="H117" s="153">
        <v>985</v>
      </c>
      <c r="I117" s="88">
        <f t="shared" si="2"/>
        <v>101.54639175257732</v>
      </c>
      <c r="J117" s="266"/>
      <c r="K117" s="734"/>
      <c r="L117" s="734"/>
      <c r="M117" s="734"/>
      <c r="N117" s="734"/>
      <c r="O117" s="296"/>
      <c r="P117" s="180"/>
      <c r="Q117" s="180"/>
      <c r="R117" s="180"/>
    </row>
    <row r="118" spans="1:18" ht="15.75">
      <c r="A118" s="269">
        <v>13506</v>
      </c>
      <c r="B118" s="707" t="s">
        <v>171</v>
      </c>
      <c r="C118" s="707"/>
      <c r="D118" s="707"/>
      <c r="E118" s="707"/>
      <c r="F118" s="153">
        <v>90</v>
      </c>
      <c r="G118" s="153">
        <v>97.5</v>
      </c>
      <c r="H118" s="153"/>
      <c r="I118" s="88">
        <f t="shared" si="2"/>
        <v>0</v>
      </c>
      <c r="J118" s="266"/>
      <c r="K118" s="734"/>
      <c r="L118" s="734"/>
      <c r="M118" s="734"/>
      <c r="N118" s="734"/>
      <c r="O118" s="296"/>
      <c r="P118" s="180"/>
      <c r="Q118" s="180"/>
      <c r="R118" s="180"/>
    </row>
    <row r="119" spans="1:18" ht="15.75">
      <c r="A119" s="269">
        <v>13509</v>
      </c>
      <c r="B119" s="707" t="s">
        <v>113</v>
      </c>
      <c r="C119" s="707"/>
      <c r="D119" s="707"/>
      <c r="E119" s="707"/>
      <c r="F119" s="153">
        <v>27452.65</v>
      </c>
      <c r="G119" s="153">
        <v>16365.49</v>
      </c>
      <c r="H119" s="153">
        <v>4322.57</v>
      </c>
      <c r="I119" s="88">
        <f t="shared" si="2"/>
        <v>26.4127135820559</v>
      </c>
      <c r="J119" s="266"/>
      <c r="K119" s="734"/>
      <c r="L119" s="734"/>
      <c r="M119" s="734"/>
      <c r="N119" s="734"/>
      <c r="O119" s="296"/>
      <c r="P119" s="180"/>
      <c r="Q119" s="180"/>
      <c r="R119" s="180"/>
    </row>
    <row r="120" spans="1:18" ht="15.75">
      <c r="A120" s="269">
        <v>13553</v>
      </c>
      <c r="B120" s="590" t="s">
        <v>489</v>
      </c>
      <c r="C120" s="591"/>
      <c r="D120" s="591"/>
      <c r="E120" s="584"/>
      <c r="F120" s="153">
        <v>9450</v>
      </c>
      <c r="G120" s="153"/>
      <c r="H120" s="153"/>
      <c r="I120" s="88"/>
      <c r="J120" s="266"/>
      <c r="K120" s="734"/>
      <c r="L120" s="734"/>
      <c r="M120" s="734"/>
      <c r="N120" s="734"/>
      <c r="O120" s="296"/>
      <c r="P120" s="180"/>
      <c r="Q120" s="180"/>
      <c r="R120" s="180"/>
    </row>
    <row r="121" spans="1:18" ht="15.75">
      <c r="A121" s="269">
        <v>13559</v>
      </c>
      <c r="B121" s="590" t="s">
        <v>490</v>
      </c>
      <c r="C121" s="614"/>
      <c r="D121" s="614"/>
      <c r="E121" s="615"/>
      <c r="F121" s="153">
        <v>6648</v>
      </c>
      <c r="G121" s="153"/>
      <c r="H121" s="153"/>
      <c r="I121" s="88"/>
      <c r="J121" s="266"/>
      <c r="K121" s="734"/>
      <c r="L121" s="734"/>
      <c r="M121" s="734"/>
      <c r="N121" s="734"/>
      <c r="O121" s="296"/>
      <c r="P121" s="180"/>
      <c r="Q121" s="180"/>
      <c r="R121" s="180"/>
    </row>
    <row r="122" spans="1:18" ht="15.75">
      <c r="A122" s="269">
        <v>13610</v>
      </c>
      <c r="B122" s="707" t="s">
        <v>114</v>
      </c>
      <c r="C122" s="707"/>
      <c r="D122" s="707"/>
      <c r="E122" s="707"/>
      <c r="F122" s="153">
        <v>27048.04</v>
      </c>
      <c r="G122" s="153">
        <v>26655.66</v>
      </c>
      <c r="H122" s="153">
        <v>23614.89</v>
      </c>
      <c r="I122" s="88">
        <f t="shared" si="2"/>
        <v>88.5924040147571</v>
      </c>
      <c r="J122" s="266"/>
      <c r="K122" s="734"/>
      <c r="L122" s="734"/>
      <c r="M122" s="734"/>
      <c r="N122" s="734"/>
      <c r="O122" s="296"/>
      <c r="P122" s="180"/>
      <c r="Q122" s="180"/>
      <c r="R122" s="180"/>
    </row>
    <row r="123" spans="1:18" ht="15.75">
      <c r="A123" s="269">
        <v>13620</v>
      </c>
      <c r="B123" s="707" t="s">
        <v>115</v>
      </c>
      <c r="C123" s="707"/>
      <c r="D123" s="707"/>
      <c r="E123" s="707"/>
      <c r="F123" s="153">
        <v>3336.55</v>
      </c>
      <c r="G123" s="153">
        <v>10964.54</v>
      </c>
      <c r="H123" s="153">
        <v>10995.14</v>
      </c>
      <c r="I123" s="88">
        <f t="shared" si="2"/>
        <v>100.27908147537424</v>
      </c>
      <c r="J123" s="266"/>
      <c r="K123" s="734"/>
      <c r="L123" s="734"/>
      <c r="M123" s="734"/>
      <c r="N123" s="734"/>
      <c r="O123" s="296"/>
      <c r="P123" s="180"/>
      <c r="Q123" s="180"/>
      <c r="R123" s="180"/>
    </row>
    <row r="124" spans="1:18" ht="15.75">
      <c r="A124" s="269">
        <v>13630</v>
      </c>
      <c r="B124" s="707" t="s">
        <v>151</v>
      </c>
      <c r="C124" s="707"/>
      <c r="D124" s="707"/>
      <c r="E124" s="707"/>
      <c r="F124" s="153">
        <v>11689.35</v>
      </c>
      <c r="G124" s="153">
        <v>10133.48</v>
      </c>
      <c r="H124" s="153">
        <v>8734.87</v>
      </c>
      <c r="I124" s="88">
        <f t="shared" si="2"/>
        <v>86.19812739552455</v>
      </c>
      <c r="J124" s="266"/>
      <c r="K124" s="734"/>
      <c r="L124" s="734"/>
      <c r="M124" s="734"/>
      <c r="N124" s="734"/>
      <c r="O124" s="296"/>
      <c r="P124" s="180"/>
      <c r="Q124" s="180"/>
      <c r="R124" s="180"/>
    </row>
    <row r="125" spans="1:18" ht="15.75">
      <c r="A125" s="269">
        <v>13640</v>
      </c>
      <c r="B125" s="707" t="s">
        <v>116</v>
      </c>
      <c r="C125" s="707"/>
      <c r="D125" s="707"/>
      <c r="E125" s="707"/>
      <c r="F125" s="153">
        <v>3710.71</v>
      </c>
      <c r="G125" s="153">
        <v>5911.17</v>
      </c>
      <c r="H125" s="153">
        <v>3472.85</v>
      </c>
      <c r="I125" s="88">
        <f t="shared" si="2"/>
        <v>58.750636506816754</v>
      </c>
      <c r="J125" s="266"/>
      <c r="K125" s="734"/>
      <c r="L125" s="734"/>
      <c r="M125" s="734"/>
      <c r="N125" s="734"/>
      <c r="O125" s="296"/>
      <c r="P125" s="180"/>
      <c r="Q125" s="180"/>
      <c r="R125" s="180"/>
    </row>
    <row r="126" spans="1:18" ht="15.75">
      <c r="A126" s="269">
        <v>13650</v>
      </c>
      <c r="B126" s="707" t="s">
        <v>721</v>
      </c>
      <c r="C126" s="707"/>
      <c r="D126" s="707"/>
      <c r="E126" s="707"/>
      <c r="F126" s="153">
        <v>99</v>
      </c>
      <c r="G126" s="153"/>
      <c r="H126" s="153">
        <v>300</v>
      </c>
      <c r="I126" s="88"/>
      <c r="J126" s="266"/>
      <c r="K126" s="734"/>
      <c r="L126" s="734"/>
      <c r="M126" s="734"/>
      <c r="N126" s="734"/>
      <c r="O126" s="296"/>
      <c r="P126" s="180"/>
      <c r="Q126" s="180"/>
      <c r="R126" s="180"/>
    </row>
    <row r="127" spans="1:18" ht="15.75">
      <c r="A127" s="269">
        <v>13710</v>
      </c>
      <c r="B127" s="707" t="s">
        <v>48</v>
      </c>
      <c r="C127" s="707"/>
      <c r="D127" s="707"/>
      <c r="E127" s="707"/>
      <c r="F127" s="153"/>
      <c r="G127" s="153"/>
      <c r="H127" s="153">
        <v>1556</v>
      </c>
      <c r="I127" s="88"/>
      <c r="J127" s="266"/>
      <c r="K127" s="734"/>
      <c r="L127" s="734"/>
      <c r="M127" s="734"/>
      <c r="N127" s="734"/>
      <c r="O127" s="296"/>
      <c r="P127" s="180"/>
      <c r="Q127" s="180"/>
      <c r="R127" s="180"/>
    </row>
    <row r="128" spans="1:18" ht="15.75">
      <c r="A128" s="269">
        <v>13720</v>
      </c>
      <c r="B128" s="707" t="s">
        <v>131</v>
      </c>
      <c r="C128" s="707"/>
      <c r="D128" s="707"/>
      <c r="E128" s="707"/>
      <c r="F128" s="153">
        <v>81589.52</v>
      </c>
      <c r="G128" s="153">
        <v>63378</v>
      </c>
      <c r="H128" s="153">
        <v>84772.81</v>
      </c>
      <c r="I128" s="88">
        <f t="shared" si="2"/>
        <v>133.75747104673545</v>
      </c>
      <c r="J128" s="266"/>
      <c r="K128" s="734"/>
      <c r="L128" s="734"/>
      <c r="M128" s="734"/>
      <c r="N128" s="734"/>
      <c r="O128" s="296"/>
      <c r="P128" s="180"/>
      <c r="Q128" s="180"/>
      <c r="R128" s="180"/>
    </row>
    <row r="129" spans="1:18" ht="15.75">
      <c r="A129" s="269">
        <v>13730</v>
      </c>
      <c r="B129" s="707" t="s">
        <v>146</v>
      </c>
      <c r="C129" s="707"/>
      <c r="D129" s="707"/>
      <c r="E129" s="707"/>
      <c r="F129" s="153">
        <v>1520</v>
      </c>
      <c r="G129" s="153">
        <v>4790</v>
      </c>
      <c r="H129" s="153">
        <v>30</v>
      </c>
      <c r="I129" s="88">
        <f t="shared" si="2"/>
        <v>0.6263048016701461</v>
      </c>
      <c r="J129" s="266"/>
      <c r="K129" s="734"/>
      <c r="L129" s="734"/>
      <c r="M129" s="734"/>
      <c r="N129" s="734"/>
      <c r="O129" s="296"/>
      <c r="P129" s="180"/>
      <c r="Q129" s="180"/>
      <c r="R129" s="180"/>
    </row>
    <row r="130" spans="1:18" ht="15.75">
      <c r="A130" s="269">
        <v>13750</v>
      </c>
      <c r="B130" s="707" t="s">
        <v>147</v>
      </c>
      <c r="C130" s="707"/>
      <c r="D130" s="707"/>
      <c r="E130" s="707"/>
      <c r="F130" s="153">
        <v>7225</v>
      </c>
      <c r="G130" s="153">
        <v>4000</v>
      </c>
      <c r="H130" s="153">
        <v>3720</v>
      </c>
      <c r="I130" s="88">
        <f t="shared" si="2"/>
        <v>93</v>
      </c>
      <c r="J130" s="266"/>
      <c r="K130" s="734"/>
      <c r="L130" s="734"/>
      <c r="M130" s="734"/>
      <c r="N130" s="734"/>
      <c r="O130" s="296"/>
      <c r="P130" s="180"/>
      <c r="Q130" s="180"/>
      <c r="R130" s="180"/>
    </row>
    <row r="131" spans="1:18" ht="15.75">
      <c r="A131" s="269">
        <v>13760</v>
      </c>
      <c r="B131" s="707" t="s">
        <v>148</v>
      </c>
      <c r="C131" s="707"/>
      <c r="D131" s="707"/>
      <c r="E131" s="707"/>
      <c r="F131" s="153">
        <v>36816.23</v>
      </c>
      <c r="G131" s="153">
        <v>28554.34</v>
      </c>
      <c r="H131" s="153">
        <v>22052.5</v>
      </c>
      <c r="I131" s="88">
        <f t="shared" si="2"/>
        <v>77.22994122784837</v>
      </c>
      <c r="J131" s="266"/>
      <c r="K131" s="734"/>
      <c r="L131" s="734"/>
      <c r="M131" s="734"/>
      <c r="N131" s="734"/>
      <c r="O131" s="296"/>
      <c r="P131" s="180"/>
      <c r="Q131" s="180"/>
      <c r="R131" s="180"/>
    </row>
    <row r="132" spans="1:18" ht="15.75">
      <c r="A132" s="269">
        <v>13770</v>
      </c>
      <c r="B132" s="707" t="s">
        <v>170</v>
      </c>
      <c r="C132" s="707"/>
      <c r="D132" s="707"/>
      <c r="E132" s="707"/>
      <c r="F132" s="153">
        <v>6259.89</v>
      </c>
      <c r="G132" s="153">
        <v>1247.6</v>
      </c>
      <c r="H132" s="153">
        <v>1918.99</v>
      </c>
      <c r="I132" s="88">
        <f t="shared" si="2"/>
        <v>153.81452388586086</v>
      </c>
      <c r="J132" s="266"/>
      <c r="K132" s="734"/>
      <c r="L132" s="734"/>
      <c r="M132" s="734"/>
      <c r="N132" s="734"/>
      <c r="O132" s="296"/>
      <c r="P132" s="180"/>
      <c r="Q132" s="180"/>
      <c r="R132" s="180"/>
    </row>
    <row r="133" spans="1:18" ht="15.75">
      <c r="A133" s="269">
        <v>13780</v>
      </c>
      <c r="B133" s="707" t="s">
        <v>117</v>
      </c>
      <c r="C133" s="707"/>
      <c r="D133" s="707"/>
      <c r="E133" s="707"/>
      <c r="F133" s="153">
        <v>43869.48</v>
      </c>
      <c r="G133" s="153">
        <v>25382.02</v>
      </c>
      <c r="H133" s="153">
        <v>45363.45</v>
      </c>
      <c r="I133" s="88">
        <f t="shared" si="2"/>
        <v>178.7227730495839</v>
      </c>
      <c r="J133" s="266"/>
      <c r="K133" s="734"/>
      <c r="L133" s="734"/>
      <c r="M133" s="734"/>
      <c r="N133" s="734"/>
      <c r="O133" s="296"/>
      <c r="P133" s="180"/>
      <c r="Q133" s="180"/>
      <c r="R133" s="180"/>
    </row>
    <row r="134" spans="1:18" ht="15.75">
      <c r="A134" s="269">
        <v>13910</v>
      </c>
      <c r="B134" s="590" t="s">
        <v>183</v>
      </c>
      <c r="C134" s="591"/>
      <c r="D134" s="591"/>
      <c r="E134" s="584"/>
      <c r="F134" s="153">
        <v>87.5</v>
      </c>
      <c r="G134" s="153"/>
      <c r="H134" s="153"/>
      <c r="I134" s="88"/>
      <c r="J134" s="266"/>
      <c r="K134" s="734"/>
      <c r="L134" s="734"/>
      <c r="M134" s="734"/>
      <c r="N134" s="734"/>
      <c r="O134" s="296"/>
      <c r="P134" s="180"/>
      <c r="Q134" s="180"/>
      <c r="R134" s="180"/>
    </row>
    <row r="135" spans="1:18" ht="15.75">
      <c r="A135" s="269">
        <v>13950</v>
      </c>
      <c r="B135" s="707" t="s">
        <v>118</v>
      </c>
      <c r="C135" s="707"/>
      <c r="D135" s="707"/>
      <c r="E135" s="707"/>
      <c r="F135" s="153">
        <v>7716.17</v>
      </c>
      <c r="G135" s="153">
        <v>6404.3</v>
      </c>
      <c r="H135" s="153">
        <v>7847.98</v>
      </c>
      <c r="I135" s="88">
        <f t="shared" si="2"/>
        <v>122.54235435566729</v>
      </c>
      <c r="J135" s="266"/>
      <c r="K135" s="734"/>
      <c r="L135" s="734"/>
      <c r="M135" s="734"/>
      <c r="N135" s="734"/>
      <c r="O135" s="296"/>
      <c r="P135" s="180"/>
      <c r="Q135" s="180"/>
      <c r="R135" s="180"/>
    </row>
    <row r="136" spans="1:18" ht="15.75">
      <c r="A136" s="269">
        <v>13952</v>
      </c>
      <c r="B136" s="707" t="s">
        <v>172</v>
      </c>
      <c r="C136" s="707"/>
      <c r="D136" s="707"/>
      <c r="E136" s="707"/>
      <c r="F136" s="153"/>
      <c r="G136" s="153">
        <v>100</v>
      </c>
      <c r="H136" s="153"/>
      <c r="I136" s="88">
        <f t="shared" si="2"/>
        <v>0</v>
      </c>
      <c r="J136" s="266"/>
      <c r="K136" s="734"/>
      <c r="L136" s="734"/>
      <c r="M136" s="734"/>
      <c r="N136" s="734"/>
      <c r="O136" s="296"/>
      <c r="P136" s="180"/>
      <c r="Q136" s="180"/>
      <c r="R136" s="180"/>
    </row>
    <row r="137" spans="1:18" ht="15.75">
      <c r="A137" s="269">
        <v>14010</v>
      </c>
      <c r="B137" s="707" t="s">
        <v>119</v>
      </c>
      <c r="C137" s="707"/>
      <c r="D137" s="707"/>
      <c r="E137" s="707"/>
      <c r="F137" s="153">
        <v>17900.97</v>
      </c>
      <c r="G137" s="153">
        <v>21905.09</v>
      </c>
      <c r="H137" s="153">
        <v>30374.33</v>
      </c>
      <c r="I137" s="88">
        <f t="shared" si="2"/>
        <v>138.66334262949843</v>
      </c>
      <c r="J137" s="266"/>
      <c r="K137" s="734"/>
      <c r="L137" s="734"/>
      <c r="M137" s="734"/>
      <c r="N137" s="734"/>
      <c r="O137" s="296"/>
      <c r="P137" s="180"/>
      <c r="Q137" s="180"/>
      <c r="R137" s="180"/>
    </row>
    <row r="138" spans="1:18" ht="15.75">
      <c r="A138" s="269">
        <v>14020</v>
      </c>
      <c r="B138" s="707" t="s">
        <v>145</v>
      </c>
      <c r="C138" s="707"/>
      <c r="D138" s="707"/>
      <c r="E138" s="707"/>
      <c r="F138" s="153">
        <v>11075.4</v>
      </c>
      <c r="G138" s="153">
        <v>12396.18</v>
      </c>
      <c r="H138" s="153">
        <v>9995.42</v>
      </c>
      <c r="I138" s="88">
        <f t="shared" si="2"/>
        <v>80.63306599291072</v>
      </c>
      <c r="J138" s="266"/>
      <c r="K138" s="734"/>
      <c r="L138" s="734"/>
      <c r="M138" s="734"/>
      <c r="N138" s="734"/>
      <c r="O138" s="296"/>
      <c r="P138" s="180"/>
      <c r="Q138" s="180"/>
      <c r="R138" s="180"/>
    </row>
    <row r="139" spans="1:18" ht="15.75">
      <c r="A139" s="269">
        <v>14030</v>
      </c>
      <c r="B139" s="707" t="s">
        <v>120</v>
      </c>
      <c r="C139" s="707"/>
      <c r="D139" s="707"/>
      <c r="E139" s="707"/>
      <c r="F139" s="153">
        <v>3838.3</v>
      </c>
      <c r="G139" s="153">
        <v>600</v>
      </c>
      <c r="H139" s="153">
        <v>780</v>
      </c>
      <c r="I139" s="88">
        <f t="shared" si="2"/>
        <v>130</v>
      </c>
      <c r="J139" s="266"/>
      <c r="K139" s="734"/>
      <c r="L139" s="734"/>
      <c r="M139" s="734"/>
      <c r="N139" s="734"/>
      <c r="O139" s="296"/>
      <c r="P139" s="180"/>
      <c r="Q139" s="180"/>
      <c r="R139" s="180"/>
    </row>
    <row r="140" spans="1:18" ht="15.75">
      <c r="A140" s="269">
        <v>14040</v>
      </c>
      <c r="B140" s="707" t="s">
        <v>132</v>
      </c>
      <c r="C140" s="707"/>
      <c r="D140" s="707"/>
      <c r="E140" s="707"/>
      <c r="F140" s="153">
        <v>2029.21</v>
      </c>
      <c r="G140" s="153">
        <v>1314.5</v>
      </c>
      <c r="H140" s="153">
        <v>2578.67</v>
      </c>
      <c r="I140" s="88">
        <f t="shared" si="2"/>
        <v>196.1711677443895</v>
      </c>
      <c r="J140" s="266"/>
      <c r="K140" s="734"/>
      <c r="L140" s="734"/>
      <c r="M140" s="734"/>
      <c r="N140" s="734"/>
      <c r="O140" s="296"/>
      <c r="P140" s="180"/>
      <c r="Q140" s="180"/>
      <c r="R140" s="180"/>
    </row>
    <row r="141" spans="1:18" ht="15.75">
      <c r="A141" s="269">
        <v>14050</v>
      </c>
      <c r="B141" s="707" t="s">
        <v>121</v>
      </c>
      <c r="C141" s="707"/>
      <c r="D141" s="707"/>
      <c r="E141" s="707"/>
      <c r="F141" s="153">
        <v>3824.22</v>
      </c>
      <c r="G141" s="153">
        <v>3615.97</v>
      </c>
      <c r="H141" s="153">
        <v>4145.67</v>
      </c>
      <c r="I141" s="88">
        <f t="shared" si="2"/>
        <v>114.64890471989536</v>
      </c>
      <c r="J141" s="266"/>
      <c r="K141" s="734"/>
      <c r="L141" s="734"/>
      <c r="M141" s="734"/>
      <c r="N141" s="734"/>
      <c r="O141" s="296"/>
      <c r="P141" s="180"/>
      <c r="Q141" s="180"/>
      <c r="R141" s="180"/>
    </row>
    <row r="142" spans="1:18" ht="15.75">
      <c r="A142" s="269">
        <v>14210</v>
      </c>
      <c r="B142" s="707" t="s">
        <v>122</v>
      </c>
      <c r="C142" s="707"/>
      <c r="D142" s="707"/>
      <c r="E142" s="707"/>
      <c r="F142" s="153">
        <v>5067.2</v>
      </c>
      <c r="G142" s="153">
        <v>9141.4</v>
      </c>
      <c r="H142" s="153">
        <v>9523.6</v>
      </c>
      <c r="I142" s="88">
        <f t="shared" si="2"/>
        <v>104.18097884350318</v>
      </c>
      <c r="J142" s="266"/>
      <c r="K142" s="734"/>
      <c r="L142" s="734"/>
      <c r="M142" s="734"/>
      <c r="N142" s="734"/>
      <c r="O142" s="296"/>
      <c r="P142" s="180"/>
      <c r="Q142" s="180"/>
      <c r="R142" s="180"/>
    </row>
    <row r="143" spans="1:18" ht="15.75">
      <c r="A143" s="269">
        <v>14220</v>
      </c>
      <c r="B143" s="707" t="s">
        <v>133</v>
      </c>
      <c r="C143" s="707"/>
      <c r="D143" s="707"/>
      <c r="E143" s="707"/>
      <c r="F143" s="153">
        <v>2672.7</v>
      </c>
      <c r="G143" s="153">
        <v>1223.3</v>
      </c>
      <c r="H143" s="153">
        <v>1275.8</v>
      </c>
      <c r="I143" s="88">
        <f t="shared" si="2"/>
        <v>104.29167007275403</v>
      </c>
      <c r="J143" s="266"/>
      <c r="K143" s="734"/>
      <c r="L143" s="734"/>
      <c r="M143" s="734"/>
      <c r="N143" s="734"/>
      <c r="O143" s="296"/>
      <c r="P143" s="180"/>
      <c r="Q143" s="180"/>
      <c r="R143" s="180"/>
    </row>
    <row r="144" spans="1:18" ht="15.75">
      <c r="A144" s="269">
        <v>14230</v>
      </c>
      <c r="B144" s="707" t="s">
        <v>123</v>
      </c>
      <c r="C144" s="707"/>
      <c r="D144" s="707"/>
      <c r="E144" s="707"/>
      <c r="F144" s="153">
        <v>275.8</v>
      </c>
      <c r="G144" s="153">
        <v>3999</v>
      </c>
      <c r="H144" s="153">
        <v>11887.79</v>
      </c>
      <c r="I144" s="88">
        <f t="shared" si="2"/>
        <v>297.2690672668167</v>
      </c>
      <c r="J144" s="266"/>
      <c r="K144" s="734"/>
      <c r="L144" s="734"/>
      <c r="M144" s="734"/>
      <c r="N144" s="734"/>
      <c r="O144" s="296"/>
      <c r="P144" s="180"/>
      <c r="Q144" s="180"/>
      <c r="R144" s="180"/>
    </row>
    <row r="145" spans="1:18" ht="15.75">
      <c r="A145" s="269">
        <v>14310</v>
      </c>
      <c r="B145" s="707" t="s">
        <v>124</v>
      </c>
      <c r="C145" s="707"/>
      <c r="D145" s="707"/>
      <c r="E145" s="707"/>
      <c r="F145" s="153">
        <v>15395.42</v>
      </c>
      <c r="G145" s="153">
        <v>17707.02</v>
      </c>
      <c r="H145" s="153">
        <v>19244.38</v>
      </c>
      <c r="I145" s="88">
        <f t="shared" si="2"/>
        <v>108.68220626621532</v>
      </c>
      <c r="J145" s="266"/>
      <c r="K145" s="734"/>
      <c r="L145" s="734"/>
      <c r="M145" s="734"/>
      <c r="N145" s="734"/>
      <c r="O145" s="296"/>
      <c r="P145" s="180"/>
      <c r="Q145" s="180"/>
      <c r="R145" s="180"/>
    </row>
    <row r="146" spans="1:18" ht="15.75">
      <c r="A146" s="269">
        <v>13210</v>
      </c>
      <c r="B146" s="707" t="s">
        <v>160</v>
      </c>
      <c r="C146" s="707"/>
      <c r="D146" s="707"/>
      <c r="E146" s="707"/>
      <c r="F146" s="153">
        <v>40119.22</v>
      </c>
      <c r="G146" s="153">
        <v>45271.26</v>
      </c>
      <c r="H146" s="153">
        <v>52310.05</v>
      </c>
      <c r="I146" s="88">
        <f t="shared" si="2"/>
        <v>115.54803201854774</v>
      </c>
      <c r="J146" s="824"/>
      <c r="K146" s="671"/>
      <c r="L146" s="671"/>
      <c r="M146" s="671"/>
      <c r="N146" s="671"/>
      <c r="O146" s="297"/>
      <c r="P146" s="297"/>
      <c r="Q146" s="297"/>
      <c r="R146" s="297"/>
    </row>
    <row r="147" spans="1:18" ht="15.75">
      <c r="A147" s="269">
        <v>13220</v>
      </c>
      <c r="B147" s="707" t="s">
        <v>161</v>
      </c>
      <c r="C147" s="707"/>
      <c r="D147" s="707"/>
      <c r="E147" s="707"/>
      <c r="F147" s="153">
        <v>14950.1</v>
      </c>
      <c r="G147" s="153">
        <v>15164.46</v>
      </c>
      <c r="H147" s="153">
        <v>14755.93</v>
      </c>
      <c r="I147" s="88">
        <f t="shared" si="2"/>
        <v>97.3060036427278</v>
      </c>
      <c r="J147" s="266"/>
      <c r="K147" s="734"/>
      <c r="L147" s="734"/>
      <c r="M147" s="734"/>
      <c r="N147" s="734"/>
      <c r="O147" s="207"/>
      <c r="P147" s="4"/>
      <c r="Q147" s="4"/>
      <c r="R147" s="4"/>
    </row>
    <row r="148" spans="1:18" ht="15.75">
      <c r="A148" s="269">
        <v>13230</v>
      </c>
      <c r="B148" s="707" t="s">
        <v>162</v>
      </c>
      <c r="C148" s="707"/>
      <c r="D148" s="707"/>
      <c r="E148" s="707"/>
      <c r="F148" s="153">
        <v>23040.85</v>
      </c>
      <c r="G148" s="153">
        <v>23329.39</v>
      </c>
      <c r="H148" s="153">
        <v>18609.1</v>
      </c>
      <c r="I148" s="88">
        <f t="shared" si="2"/>
        <v>79.76676629779003</v>
      </c>
      <c r="J148" s="266"/>
      <c r="K148" s="734"/>
      <c r="L148" s="734"/>
      <c r="M148" s="734"/>
      <c r="N148" s="734"/>
      <c r="O148" s="207"/>
      <c r="P148" s="4"/>
      <c r="Q148" s="291"/>
      <c r="R148" s="4"/>
    </row>
    <row r="149" spans="1:18" ht="15.75">
      <c r="A149" s="269">
        <v>13250</v>
      </c>
      <c r="B149" s="707" t="s">
        <v>163</v>
      </c>
      <c r="C149" s="707"/>
      <c r="D149" s="707"/>
      <c r="E149" s="707"/>
      <c r="F149" s="153">
        <v>9630.19</v>
      </c>
      <c r="G149" s="153">
        <v>10719.16</v>
      </c>
      <c r="H149" s="153">
        <v>9694.29</v>
      </c>
      <c r="I149" s="88">
        <f t="shared" si="2"/>
        <v>90.43889633142896</v>
      </c>
      <c r="J149" s="824"/>
      <c r="K149" s="671"/>
      <c r="L149" s="671"/>
      <c r="M149" s="671"/>
      <c r="N149" s="671"/>
      <c r="O149" s="207"/>
      <c r="P149" s="6"/>
      <c r="Q149" s="6"/>
      <c r="R149" s="6"/>
    </row>
    <row r="150" spans="1:18" ht="15.75">
      <c r="A150" s="899" t="s">
        <v>474</v>
      </c>
      <c r="B150" s="900"/>
      <c r="C150" s="900"/>
      <c r="D150" s="900"/>
      <c r="E150" s="900"/>
      <c r="F150" s="273">
        <f>SUM(F103:F149)</f>
        <v>474040.3399999999</v>
      </c>
      <c r="G150" s="273">
        <f>SUM(G103:G149)</f>
        <v>437710.3400000001</v>
      </c>
      <c r="H150" s="273">
        <f>SUM(H103:H149)</f>
        <v>462994.4999999998</v>
      </c>
      <c r="I150" s="301">
        <f t="shared" si="2"/>
        <v>105.77645938179111</v>
      </c>
      <c r="J150" s="295"/>
      <c r="K150" s="814"/>
      <c r="L150" s="814"/>
      <c r="M150" s="814"/>
      <c r="N150" s="814"/>
      <c r="O150" s="207"/>
      <c r="P150" s="6"/>
      <c r="Q150" s="6"/>
      <c r="R150" s="6"/>
    </row>
    <row r="151" spans="1:18" ht="15.75">
      <c r="A151" s="269">
        <v>21110</v>
      </c>
      <c r="B151" s="707" t="s">
        <v>126</v>
      </c>
      <c r="C151" s="707"/>
      <c r="D151" s="707"/>
      <c r="E151" s="707"/>
      <c r="F151" s="153">
        <v>14420.72</v>
      </c>
      <c r="G151" s="153">
        <v>17122.4</v>
      </c>
      <c r="H151" s="153">
        <v>10637.84</v>
      </c>
      <c r="I151" s="88">
        <f t="shared" si="2"/>
        <v>62.128206326215945</v>
      </c>
      <c r="J151" s="295"/>
      <c r="K151" s="814"/>
      <c r="L151" s="814"/>
      <c r="M151" s="814"/>
      <c r="N151" s="814"/>
      <c r="O151" s="207"/>
      <c r="P151" s="6"/>
      <c r="Q151" s="6"/>
      <c r="R151" s="6"/>
    </row>
    <row r="152" spans="1:18" ht="15.75">
      <c r="A152" s="269">
        <v>21120</v>
      </c>
      <c r="B152" s="707" t="s">
        <v>127</v>
      </c>
      <c r="C152" s="707"/>
      <c r="D152" s="707"/>
      <c r="E152" s="707"/>
      <c r="F152" s="153">
        <v>1520</v>
      </c>
      <c r="G152" s="153">
        <v>1680</v>
      </c>
      <c r="H152" s="153">
        <v>2140</v>
      </c>
      <c r="I152" s="88">
        <f t="shared" si="2"/>
        <v>127.38095238095238</v>
      </c>
      <c r="J152" s="295"/>
      <c r="K152" s="814"/>
      <c r="L152" s="814"/>
      <c r="M152" s="814"/>
      <c r="N152" s="814"/>
      <c r="O152" s="207"/>
      <c r="P152" s="6"/>
      <c r="Q152" s="6"/>
      <c r="R152" s="6"/>
    </row>
    <row r="153" spans="1:18" ht="15.75">
      <c r="A153" s="269">
        <v>22100</v>
      </c>
      <c r="B153" s="590" t="s">
        <v>491</v>
      </c>
      <c r="C153" s="591"/>
      <c r="D153" s="591"/>
      <c r="E153" s="584"/>
      <c r="F153" s="153">
        <v>1266.55</v>
      </c>
      <c r="G153" s="153"/>
      <c r="H153" s="153"/>
      <c r="I153" s="88"/>
      <c r="J153" s="295"/>
      <c r="K153" s="814"/>
      <c r="L153" s="814"/>
      <c r="M153" s="814"/>
      <c r="N153" s="814"/>
      <c r="O153" s="207"/>
      <c r="P153" s="6"/>
      <c r="Q153" s="6"/>
      <c r="R153" s="6"/>
    </row>
    <row r="154" spans="1:18" ht="15.75">
      <c r="A154" s="269">
        <v>22200</v>
      </c>
      <c r="B154" s="707" t="s">
        <v>128</v>
      </c>
      <c r="C154" s="707"/>
      <c r="D154" s="707"/>
      <c r="E154" s="707"/>
      <c r="F154" s="153">
        <v>19898.13</v>
      </c>
      <c r="G154" s="153">
        <v>27197.6</v>
      </c>
      <c r="H154" s="153">
        <v>19374.38</v>
      </c>
      <c r="I154" s="88">
        <f t="shared" si="2"/>
        <v>71.23562373150573</v>
      </c>
      <c r="J154" s="295"/>
      <c r="K154" s="814"/>
      <c r="L154" s="814"/>
      <c r="M154" s="814"/>
      <c r="N154" s="814"/>
      <c r="O154" s="207"/>
      <c r="P154" s="6"/>
      <c r="Q154" s="6"/>
      <c r="R154" s="6"/>
    </row>
    <row r="155" spans="1:18" ht="15.75">
      <c r="A155" s="899" t="s">
        <v>475</v>
      </c>
      <c r="B155" s="900"/>
      <c r="C155" s="900"/>
      <c r="D155" s="900"/>
      <c r="E155" s="900"/>
      <c r="F155" s="273">
        <f>SUM(F151:F154)</f>
        <v>37105.4</v>
      </c>
      <c r="G155" s="273">
        <f>SUM(G151:G154)</f>
        <v>46000</v>
      </c>
      <c r="H155" s="273">
        <f>SUM(H151:H154)</f>
        <v>32152.22</v>
      </c>
      <c r="I155" s="301">
        <f t="shared" si="2"/>
        <v>69.8961304347826</v>
      </c>
      <c r="J155" s="295"/>
      <c r="K155" s="814"/>
      <c r="L155" s="814"/>
      <c r="M155" s="814"/>
      <c r="N155" s="814"/>
      <c r="O155" s="265"/>
      <c r="P155" s="6"/>
      <c r="Q155" s="6"/>
      <c r="R155" s="6"/>
    </row>
    <row r="156" spans="1:18" ht="15.75">
      <c r="A156" s="269">
        <v>31110</v>
      </c>
      <c r="B156" s="707" t="s">
        <v>436</v>
      </c>
      <c r="C156" s="707"/>
      <c r="D156" s="707"/>
      <c r="E156" s="707"/>
      <c r="F156" s="153"/>
      <c r="G156" s="153">
        <v>126716.13</v>
      </c>
      <c r="H156" s="153">
        <v>69365.9</v>
      </c>
      <c r="I156" s="88">
        <f t="shared" si="2"/>
        <v>54.74117620227195</v>
      </c>
      <c r="J156" s="295"/>
      <c r="K156" s="814"/>
      <c r="L156" s="814"/>
      <c r="M156" s="814"/>
      <c r="N156" s="814"/>
      <c r="O156" s="207"/>
      <c r="P156" s="6"/>
      <c r="Q156" s="6"/>
      <c r="R156" s="6"/>
    </row>
    <row r="157" spans="1:18" ht="15.75">
      <c r="A157" s="269">
        <v>31121</v>
      </c>
      <c r="B157" s="707" t="s">
        <v>435</v>
      </c>
      <c r="C157" s="707"/>
      <c r="D157" s="707"/>
      <c r="E157" s="707"/>
      <c r="F157" s="153"/>
      <c r="G157" s="153"/>
      <c r="H157" s="153">
        <v>128055.75</v>
      </c>
      <c r="I157" s="88"/>
      <c r="J157" s="295"/>
      <c r="K157" s="814"/>
      <c r="L157" s="814"/>
      <c r="M157" s="814"/>
      <c r="N157" s="814"/>
      <c r="O157" s="207"/>
      <c r="P157" s="6"/>
      <c r="Q157" s="6"/>
      <c r="R157" s="6"/>
    </row>
    <row r="158" spans="1:18" ht="15.75">
      <c r="A158" s="269">
        <v>31122</v>
      </c>
      <c r="B158" s="707" t="s">
        <v>722</v>
      </c>
      <c r="C158" s="707"/>
      <c r="D158" s="707"/>
      <c r="E158" s="707"/>
      <c r="F158" s="153"/>
      <c r="G158" s="153"/>
      <c r="H158" s="153">
        <v>31098.91</v>
      </c>
      <c r="I158" s="88"/>
      <c r="J158" s="295"/>
      <c r="K158" s="814"/>
      <c r="L158" s="814"/>
      <c r="M158" s="814"/>
      <c r="N158" s="814"/>
      <c r="O158" s="207"/>
      <c r="P158" s="6"/>
      <c r="Q158" s="6"/>
      <c r="R158" s="6"/>
    </row>
    <row r="159" spans="1:18" ht="15.75">
      <c r="A159" s="269">
        <v>31123</v>
      </c>
      <c r="B159" s="707" t="s">
        <v>480</v>
      </c>
      <c r="C159" s="707"/>
      <c r="D159" s="707"/>
      <c r="E159" s="707"/>
      <c r="F159" s="153"/>
      <c r="G159" s="153"/>
      <c r="H159" s="153">
        <v>13573.17</v>
      </c>
      <c r="I159" s="88"/>
      <c r="J159" s="295"/>
      <c r="K159" s="814"/>
      <c r="L159" s="814"/>
      <c r="M159" s="814"/>
      <c r="N159" s="814"/>
      <c r="O159" s="207"/>
      <c r="P159" s="6"/>
      <c r="Q159" s="6"/>
      <c r="R159" s="6"/>
    </row>
    <row r="160" spans="1:18" ht="15.75">
      <c r="A160" s="269">
        <v>31130</v>
      </c>
      <c r="B160" s="590" t="s">
        <v>492</v>
      </c>
      <c r="C160" s="591"/>
      <c r="D160" s="591"/>
      <c r="E160" s="584"/>
      <c r="F160" s="153">
        <v>23839.93</v>
      </c>
      <c r="G160" s="153">
        <v>93477.17</v>
      </c>
      <c r="H160" s="153"/>
      <c r="I160" s="88">
        <f aca="true" t="shared" si="3" ref="I160:I172">H160*100/G160</f>
        <v>0</v>
      </c>
      <c r="J160" s="295"/>
      <c r="K160" s="814"/>
      <c r="L160" s="814"/>
      <c r="M160" s="814"/>
      <c r="N160" s="814"/>
      <c r="O160" s="207"/>
      <c r="P160" s="6"/>
      <c r="Q160" s="6"/>
      <c r="R160" s="6"/>
    </row>
    <row r="161" spans="1:18" ht="15.75">
      <c r="A161" s="269">
        <v>31230</v>
      </c>
      <c r="B161" s="707" t="s">
        <v>134</v>
      </c>
      <c r="C161" s="707"/>
      <c r="D161" s="707"/>
      <c r="E161" s="707"/>
      <c r="F161" s="153">
        <v>318940.6</v>
      </c>
      <c r="G161" s="153">
        <v>726658.41</v>
      </c>
      <c r="H161" s="153">
        <v>1102554.13</v>
      </c>
      <c r="I161" s="88">
        <f t="shared" si="3"/>
        <v>151.72935657622125</v>
      </c>
      <c r="J161" s="295"/>
      <c r="K161" s="814"/>
      <c r="L161" s="814"/>
      <c r="M161" s="814"/>
      <c r="N161" s="814"/>
      <c r="O161" s="207"/>
      <c r="P161" s="6"/>
      <c r="Q161" s="6"/>
      <c r="R161" s="6"/>
    </row>
    <row r="162" spans="1:18" ht="15.75">
      <c r="A162" s="269">
        <v>31250</v>
      </c>
      <c r="B162" s="707" t="s">
        <v>135</v>
      </c>
      <c r="C162" s="707"/>
      <c r="D162" s="707"/>
      <c r="E162" s="707"/>
      <c r="F162" s="153">
        <v>3000</v>
      </c>
      <c r="G162" s="153">
        <v>53915.57</v>
      </c>
      <c r="H162" s="153">
        <v>158990.31</v>
      </c>
      <c r="I162" s="88">
        <f t="shared" si="3"/>
        <v>294.8875621643247</v>
      </c>
      <c r="J162" s="295"/>
      <c r="K162" s="814"/>
      <c r="L162" s="814"/>
      <c r="M162" s="814"/>
      <c r="N162" s="814"/>
      <c r="O162" s="207"/>
      <c r="P162" s="6"/>
      <c r="Q162" s="6"/>
      <c r="R162" s="6"/>
    </row>
    <row r="163" spans="1:18" ht="15.75">
      <c r="A163" s="269">
        <v>31260</v>
      </c>
      <c r="B163" s="707" t="s">
        <v>136</v>
      </c>
      <c r="C163" s="707"/>
      <c r="D163" s="707"/>
      <c r="E163" s="707"/>
      <c r="F163" s="153">
        <v>44840</v>
      </c>
      <c r="G163" s="153">
        <v>206094.53</v>
      </c>
      <c r="H163" s="153">
        <v>25992.8</v>
      </c>
      <c r="I163" s="88">
        <f t="shared" si="3"/>
        <v>12.612076603876872</v>
      </c>
      <c r="J163" s="295"/>
      <c r="K163" s="814"/>
      <c r="L163" s="814"/>
      <c r="M163" s="814"/>
      <c r="N163" s="814"/>
      <c r="O163" s="207"/>
      <c r="P163" s="6"/>
      <c r="Q163" s="6"/>
      <c r="R163" s="6"/>
    </row>
    <row r="164" spans="1:15" ht="15.75">
      <c r="A164" s="269">
        <v>31510</v>
      </c>
      <c r="B164" s="707" t="s">
        <v>437</v>
      </c>
      <c r="C164" s="707"/>
      <c r="D164" s="707"/>
      <c r="E164" s="707"/>
      <c r="F164" s="153"/>
      <c r="G164" s="153"/>
      <c r="H164" s="153">
        <v>10000</v>
      </c>
      <c r="I164" s="88"/>
      <c r="J164" s="295"/>
      <c r="K164" s="814"/>
      <c r="L164" s="814"/>
      <c r="M164" s="814"/>
      <c r="N164" s="814"/>
      <c r="O164" s="207"/>
    </row>
    <row r="165" spans="1:15" ht="15.75">
      <c r="A165" s="269">
        <v>31610</v>
      </c>
      <c r="B165" s="707" t="s">
        <v>481</v>
      </c>
      <c r="C165" s="707"/>
      <c r="D165" s="707"/>
      <c r="E165" s="707"/>
      <c r="F165" s="153"/>
      <c r="G165" s="153"/>
      <c r="H165" s="153">
        <v>700</v>
      </c>
      <c r="I165" s="88"/>
      <c r="J165" s="295"/>
      <c r="K165" s="814"/>
      <c r="L165" s="736"/>
      <c r="M165" s="736"/>
      <c r="N165" s="736"/>
      <c r="O165" s="207"/>
    </row>
    <row r="166" spans="1:15" ht="15.75">
      <c r="A166" s="269">
        <v>31660</v>
      </c>
      <c r="B166" s="707" t="s">
        <v>462</v>
      </c>
      <c r="C166" s="634"/>
      <c r="D166" s="634"/>
      <c r="E166" s="634"/>
      <c r="F166" s="153"/>
      <c r="G166" s="153"/>
      <c r="H166" s="153">
        <v>7995</v>
      </c>
      <c r="I166" s="88"/>
      <c r="J166" s="295"/>
      <c r="K166" s="814"/>
      <c r="L166" s="814"/>
      <c r="M166" s="814"/>
      <c r="N166" s="814"/>
      <c r="O166" s="207"/>
    </row>
    <row r="167" spans="1:15" ht="15.75">
      <c r="A167" s="269">
        <v>31690</v>
      </c>
      <c r="B167" s="590" t="s">
        <v>493</v>
      </c>
      <c r="C167" s="614"/>
      <c r="D167" s="614"/>
      <c r="E167" s="615"/>
      <c r="F167" s="153"/>
      <c r="G167" s="153">
        <v>8933</v>
      </c>
      <c r="H167" s="153">
        <v>5716.35</v>
      </c>
      <c r="I167" s="88">
        <f t="shared" si="3"/>
        <v>63.99138027538341</v>
      </c>
      <c r="J167" s="295"/>
      <c r="K167" s="814"/>
      <c r="L167" s="736"/>
      <c r="M167" s="736"/>
      <c r="N167" s="736"/>
      <c r="O167" s="207"/>
    </row>
    <row r="168" spans="1:15" ht="15.75">
      <c r="A168" s="269">
        <v>31900</v>
      </c>
      <c r="B168" s="707" t="s">
        <v>438</v>
      </c>
      <c r="C168" s="707"/>
      <c r="D168" s="707"/>
      <c r="E168" s="707"/>
      <c r="F168" s="153"/>
      <c r="G168" s="153"/>
      <c r="H168" s="153">
        <v>46283.7</v>
      </c>
      <c r="I168" s="88"/>
      <c r="J168" s="4"/>
      <c r="K168" s="245"/>
      <c r="L168" s="245"/>
      <c r="M168" s="245"/>
      <c r="N168" s="245"/>
      <c r="O168" s="207"/>
    </row>
    <row r="169" spans="1:15" ht="15.75">
      <c r="A169" s="269">
        <v>31701</v>
      </c>
      <c r="B169" s="707" t="s">
        <v>482</v>
      </c>
      <c r="C169" s="634"/>
      <c r="D169" s="634"/>
      <c r="E169" s="634"/>
      <c r="F169" s="153"/>
      <c r="G169" s="153"/>
      <c r="H169" s="153">
        <v>18235.4</v>
      </c>
      <c r="I169" s="88"/>
      <c r="J169" s="4"/>
      <c r="K169" s="245"/>
      <c r="L169" s="245"/>
      <c r="M169" s="245"/>
      <c r="N169" s="245"/>
      <c r="O169" s="207"/>
    </row>
    <row r="170" spans="1:15" ht="15.75">
      <c r="A170" s="899" t="s">
        <v>476</v>
      </c>
      <c r="B170" s="900"/>
      <c r="C170" s="900"/>
      <c r="D170" s="900"/>
      <c r="E170" s="900"/>
      <c r="F170" s="273">
        <f>SUM(F156:F169)</f>
        <v>390620.52999999997</v>
      </c>
      <c r="G170" s="273">
        <f>SUM(G156:G169)</f>
        <v>1215794.8099999998</v>
      </c>
      <c r="H170" s="273">
        <f>SUM(H156:H169)</f>
        <v>1618561.42</v>
      </c>
      <c r="I170" s="301">
        <f t="shared" si="3"/>
        <v>133.12784416311172</v>
      </c>
      <c r="J170" s="4"/>
      <c r="K170" s="672"/>
      <c r="L170" s="672"/>
      <c r="M170" s="672"/>
      <c r="N170" s="672"/>
      <c r="O170" s="207"/>
    </row>
    <row r="171" spans="1:15" ht="15.75">
      <c r="A171" s="269"/>
      <c r="B171" s="707"/>
      <c r="C171" s="707"/>
      <c r="D171" s="707"/>
      <c r="E171" s="707"/>
      <c r="F171" s="153"/>
      <c r="G171" s="154"/>
      <c r="H171" s="154"/>
      <c r="I171" s="88"/>
      <c r="J171" s="4"/>
      <c r="K171" s="4"/>
      <c r="L171" s="4"/>
      <c r="M171" s="4"/>
      <c r="N171" s="4"/>
      <c r="O171" s="4"/>
    </row>
    <row r="172" spans="1:15" ht="16.5" thickBot="1">
      <c r="A172" s="910" t="s">
        <v>478</v>
      </c>
      <c r="B172" s="911"/>
      <c r="C172" s="911"/>
      <c r="D172" s="911"/>
      <c r="E172" s="911"/>
      <c r="F172" s="298">
        <f>SUM(F102+F150+F155+F170)</f>
        <v>2753069.4699999993</v>
      </c>
      <c r="G172" s="298">
        <f>SUM(G102+G150+G155+G170)</f>
        <v>3879075.2299999995</v>
      </c>
      <c r="H172" s="298">
        <f>SUM(H102+H150+H155+H170)</f>
        <v>4564213.07</v>
      </c>
      <c r="I172" s="302">
        <f t="shared" si="3"/>
        <v>117.66240145850433</v>
      </c>
      <c r="J172" s="4"/>
      <c r="K172" s="671"/>
      <c r="L172" s="671"/>
      <c r="M172" s="671"/>
      <c r="N172" s="671"/>
      <c r="O172" s="207"/>
    </row>
    <row r="173" spans="1:15" ht="12.75">
      <c r="A173" s="4"/>
      <c r="B173" s="4"/>
      <c r="C173" s="4"/>
      <c r="D173" s="4"/>
      <c r="E173" s="4"/>
      <c r="F173" s="17"/>
      <c r="G173" s="17"/>
      <c r="H173" s="17"/>
      <c r="I173" s="17"/>
      <c r="J173" s="4"/>
      <c r="K173" s="672"/>
      <c r="L173" s="672"/>
      <c r="M173" s="672"/>
      <c r="N173" s="672"/>
      <c r="O173" s="265"/>
    </row>
    <row r="174" spans="1:15" ht="15.75">
      <c r="A174" s="339"/>
      <c r="B174" s="339" t="s">
        <v>6</v>
      </c>
      <c r="C174" s="339"/>
      <c r="D174" s="339"/>
      <c r="E174" s="339"/>
      <c r="F174" s="339"/>
      <c r="G174" s="339"/>
      <c r="H174" s="339"/>
      <c r="I174" s="339"/>
      <c r="J174" s="4"/>
      <c r="K174" s="4"/>
      <c r="L174" s="4"/>
      <c r="M174" s="4"/>
      <c r="N174" s="4"/>
      <c r="O174" s="4"/>
    </row>
    <row r="175" spans="1:15" ht="15.75">
      <c r="A175" s="339"/>
      <c r="B175" s="339"/>
      <c r="C175" s="339"/>
      <c r="D175" s="339"/>
      <c r="E175" s="339"/>
      <c r="F175" s="339"/>
      <c r="G175" s="339"/>
      <c r="H175" s="339"/>
      <c r="I175" s="339"/>
      <c r="J175" s="4"/>
      <c r="K175" s="4"/>
      <c r="L175" s="4"/>
      <c r="M175" s="4"/>
      <c r="N175" s="4"/>
      <c r="O175" s="4"/>
    </row>
    <row r="176" spans="1:15" ht="15.75">
      <c r="A176" s="339"/>
      <c r="B176" s="339" t="s">
        <v>20</v>
      </c>
      <c r="C176" s="339"/>
      <c r="D176" s="339"/>
      <c r="E176" s="339"/>
      <c r="F176" s="339"/>
      <c r="G176" s="339"/>
      <c r="H176" s="339"/>
      <c r="I176" s="339"/>
      <c r="J176" s="4"/>
      <c r="K176" s="4"/>
      <c r="L176" s="4"/>
      <c r="M176" s="4"/>
      <c r="N176" s="4"/>
      <c r="O176" s="4"/>
    </row>
    <row r="177" spans="1:15" ht="15.75">
      <c r="A177" s="339" t="s">
        <v>21</v>
      </c>
      <c r="B177" s="339"/>
      <c r="C177" s="339"/>
      <c r="D177" s="339"/>
      <c r="E177" s="339"/>
      <c r="F177" s="339"/>
      <c r="G177" s="339"/>
      <c r="H177" s="339"/>
      <c r="I177" s="339"/>
      <c r="J177" s="4"/>
      <c r="K177" s="4"/>
      <c r="L177" s="4"/>
      <c r="M177" s="4"/>
      <c r="N177" s="4"/>
      <c r="O177" s="4"/>
    </row>
    <row r="178" spans="1:10" ht="15.75">
      <c r="A178" s="339"/>
      <c r="B178" s="339" t="s">
        <v>7</v>
      </c>
      <c r="C178" s="339"/>
      <c r="D178" s="339"/>
      <c r="E178" s="339"/>
      <c r="F178" s="339"/>
      <c r="G178" s="339"/>
      <c r="H178" s="339"/>
      <c r="I178" s="339"/>
      <c r="J178" s="56"/>
    </row>
    <row r="179" spans="1:10" ht="15.75">
      <c r="A179" s="339" t="s">
        <v>8</v>
      </c>
      <c r="B179" s="339"/>
      <c r="C179" s="339"/>
      <c r="D179" s="339"/>
      <c r="E179" s="339"/>
      <c r="F179" s="339"/>
      <c r="G179" s="339"/>
      <c r="H179" s="339"/>
      <c r="I179" s="339"/>
      <c r="J179" s="56"/>
    </row>
    <row r="180" spans="1:10" ht="15.75">
      <c r="A180" s="339"/>
      <c r="B180" s="339" t="s">
        <v>9</v>
      </c>
      <c r="C180" s="339"/>
      <c r="D180" s="339"/>
      <c r="E180" s="339"/>
      <c r="F180" s="339"/>
      <c r="G180" s="339"/>
      <c r="H180" s="339" t="s">
        <v>10</v>
      </c>
      <c r="I180" s="339"/>
      <c r="J180" s="56"/>
    </row>
    <row r="181" spans="1:10" ht="15.75">
      <c r="A181" s="339"/>
      <c r="B181" s="339" t="s">
        <v>422</v>
      </c>
      <c r="C181" s="339"/>
      <c r="D181" s="339"/>
      <c r="E181" s="339"/>
      <c r="F181" s="339"/>
      <c r="G181" s="339"/>
      <c r="H181" s="344">
        <v>6883.7</v>
      </c>
      <c r="I181" s="339" t="s">
        <v>11</v>
      </c>
      <c r="J181" s="56"/>
    </row>
    <row r="182" spans="1:10" ht="15.75">
      <c r="A182" s="339"/>
      <c r="B182" s="339"/>
      <c r="C182" s="339"/>
      <c r="D182" s="339"/>
      <c r="E182" s="339"/>
      <c r="F182" s="339"/>
      <c r="G182" s="339"/>
      <c r="H182" s="339"/>
      <c r="I182" s="339"/>
      <c r="J182" s="56"/>
    </row>
    <row r="183" spans="1:9" ht="15.75">
      <c r="A183" s="13"/>
      <c r="B183" s="13"/>
      <c r="C183" s="13"/>
      <c r="D183" s="13"/>
      <c r="E183" s="13"/>
      <c r="F183" s="13"/>
      <c r="G183" s="13"/>
      <c r="H183" s="13"/>
      <c r="I183" s="13"/>
    </row>
  </sheetData>
  <mergeCells count="286">
    <mergeCell ref="K173:N173"/>
    <mergeCell ref="B105:E105"/>
    <mergeCell ref="B120:E120"/>
    <mergeCell ref="B121:E121"/>
    <mergeCell ref="B134:E134"/>
    <mergeCell ref="B153:E153"/>
    <mergeCell ref="B160:E160"/>
    <mergeCell ref="B167:E167"/>
    <mergeCell ref="K105:N105"/>
    <mergeCell ref="K106:N106"/>
    <mergeCell ref="K170:N170"/>
    <mergeCell ref="K172:N172"/>
    <mergeCell ref="F92:F93"/>
    <mergeCell ref="G92:G93"/>
    <mergeCell ref="H92:H93"/>
    <mergeCell ref="K103:N103"/>
    <mergeCell ref="K162:N162"/>
    <mergeCell ref="K164:N164"/>
    <mergeCell ref="K165:N165"/>
    <mergeCell ref="K166:N166"/>
    <mergeCell ref="K104:N104"/>
    <mergeCell ref="K107:N107"/>
    <mergeCell ref="K108:N108"/>
    <mergeCell ref="K109:N109"/>
    <mergeCell ref="K110:N110"/>
    <mergeCell ref="K111:N111"/>
    <mergeCell ref="K112:N112"/>
    <mergeCell ref="K113:N113"/>
    <mergeCell ref="K114:N114"/>
    <mergeCell ref="K115:N115"/>
    <mergeCell ref="K116:N116"/>
    <mergeCell ref="K117:N117"/>
    <mergeCell ref="K118:N118"/>
    <mergeCell ref="K119:N119"/>
    <mergeCell ref="K120:N120"/>
    <mergeCell ref="K121:N121"/>
    <mergeCell ref="K122:N122"/>
    <mergeCell ref="K123:N123"/>
    <mergeCell ref="K124:N124"/>
    <mergeCell ref="K125:N125"/>
    <mergeCell ref="K126:N126"/>
    <mergeCell ref="K127:N127"/>
    <mergeCell ref="K128:N128"/>
    <mergeCell ref="K129:N129"/>
    <mergeCell ref="K130:N130"/>
    <mergeCell ref="K131:N131"/>
    <mergeCell ref="K132:N132"/>
    <mergeCell ref="K133:N133"/>
    <mergeCell ref="K135:N135"/>
    <mergeCell ref="K136:N136"/>
    <mergeCell ref="K137:N137"/>
    <mergeCell ref="K134:N134"/>
    <mergeCell ref="K139:N139"/>
    <mergeCell ref="K140:N140"/>
    <mergeCell ref="K141:N141"/>
    <mergeCell ref="K138:N138"/>
    <mergeCell ref="K142:N142"/>
    <mergeCell ref="K143:N143"/>
    <mergeCell ref="K144:N144"/>
    <mergeCell ref="K145:N145"/>
    <mergeCell ref="K147:N147"/>
    <mergeCell ref="K148:N148"/>
    <mergeCell ref="J149:N149"/>
    <mergeCell ref="J146:N146"/>
    <mergeCell ref="K155:N155"/>
    <mergeCell ref="K156:N156"/>
    <mergeCell ref="K157:N157"/>
    <mergeCell ref="K150:N150"/>
    <mergeCell ref="K152:N152"/>
    <mergeCell ref="K151:N151"/>
    <mergeCell ref="K153:N153"/>
    <mergeCell ref="K161:N161"/>
    <mergeCell ref="K96:N96"/>
    <mergeCell ref="K97:N97"/>
    <mergeCell ref="K98:N98"/>
    <mergeCell ref="K99:N99"/>
    <mergeCell ref="K100:N100"/>
    <mergeCell ref="K158:N158"/>
    <mergeCell ref="K159:N159"/>
    <mergeCell ref="K160:N160"/>
    <mergeCell ref="K154:N154"/>
    <mergeCell ref="A172:E172"/>
    <mergeCell ref="J92:J93"/>
    <mergeCell ref="B136:E136"/>
    <mergeCell ref="B158:E158"/>
    <mergeCell ref="B169:E169"/>
    <mergeCell ref="B163:E163"/>
    <mergeCell ref="B154:E154"/>
    <mergeCell ref="B156:E156"/>
    <mergeCell ref="B171:E171"/>
    <mergeCell ref="B166:E166"/>
    <mergeCell ref="K163:N163"/>
    <mergeCell ref="K167:N167"/>
    <mergeCell ref="K37:N37"/>
    <mergeCell ref="K30:N30"/>
    <mergeCell ref="K31:N31"/>
    <mergeCell ref="K32:N32"/>
    <mergeCell ref="K33:N33"/>
    <mergeCell ref="K92:N93"/>
    <mergeCell ref="K94:N94"/>
    <mergeCell ref="K95:N95"/>
    <mergeCell ref="D2:F2"/>
    <mergeCell ref="K34:N34"/>
    <mergeCell ref="K35:N35"/>
    <mergeCell ref="K36:N36"/>
    <mergeCell ref="K26:N26"/>
    <mergeCell ref="K27:N27"/>
    <mergeCell ref="K28:N28"/>
    <mergeCell ref="K29:N29"/>
    <mergeCell ref="K22:N22"/>
    <mergeCell ref="K23:N23"/>
    <mergeCell ref="K25:N25"/>
    <mergeCell ref="K74:N74"/>
    <mergeCell ref="K75:N75"/>
    <mergeCell ref="K58:N58"/>
    <mergeCell ref="K73:M73"/>
    <mergeCell ref="K15:N15"/>
    <mergeCell ref="K16:N16"/>
    <mergeCell ref="K17:N17"/>
    <mergeCell ref="K18:N18"/>
    <mergeCell ref="K19:N19"/>
    <mergeCell ref="K20:N20"/>
    <mergeCell ref="K21:N21"/>
    <mergeCell ref="K69:N69"/>
    <mergeCell ref="K64:N64"/>
    <mergeCell ref="K60:N60"/>
    <mergeCell ref="K61:N61"/>
    <mergeCell ref="K62:N62"/>
    <mergeCell ref="K63:N63"/>
    <mergeCell ref="K24:N24"/>
    <mergeCell ref="B71:E71"/>
    <mergeCell ref="K65:N65"/>
    <mergeCell ref="K70:N70"/>
    <mergeCell ref="K71:N71"/>
    <mergeCell ref="K66:N66"/>
    <mergeCell ref="K67:N67"/>
    <mergeCell ref="K68:N68"/>
    <mergeCell ref="B76:E76"/>
    <mergeCell ref="I5:I6"/>
    <mergeCell ref="B36:E36"/>
    <mergeCell ref="A57:E57"/>
    <mergeCell ref="A14:E14"/>
    <mergeCell ref="A61:E61"/>
    <mergeCell ref="A75:E75"/>
    <mergeCell ref="B21:E21"/>
    <mergeCell ref="B74:E74"/>
    <mergeCell ref="B15:E15"/>
    <mergeCell ref="B151:E151"/>
    <mergeCell ref="B152:E152"/>
    <mergeCell ref="A150:E150"/>
    <mergeCell ref="B141:E141"/>
    <mergeCell ref="B142:E142"/>
    <mergeCell ref="B143:E143"/>
    <mergeCell ref="B148:E148"/>
    <mergeCell ref="B149:E149"/>
    <mergeCell ref="B144:E144"/>
    <mergeCell ref="B145:E145"/>
    <mergeCell ref="B168:E168"/>
    <mergeCell ref="B159:E159"/>
    <mergeCell ref="A155:E155"/>
    <mergeCell ref="A170:E170"/>
    <mergeCell ref="B161:E161"/>
    <mergeCell ref="B162:E162"/>
    <mergeCell ref="B157:E157"/>
    <mergeCell ref="B164:E164"/>
    <mergeCell ref="B165:E165"/>
    <mergeCell ref="B146:E146"/>
    <mergeCell ref="B147:E147"/>
    <mergeCell ref="B131:E131"/>
    <mergeCell ref="B132:E132"/>
    <mergeCell ref="B133:E133"/>
    <mergeCell ref="B135:E135"/>
    <mergeCell ref="B137:E137"/>
    <mergeCell ref="B138:E138"/>
    <mergeCell ref="B139:E139"/>
    <mergeCell ref="B140:E140"/>
    <mergeCell ref="B125:E125"/>
    <mergeCell ref="B126:E126"/>
    <mergeCell ref="B129:E129"/>
    <mergeCell ref="B130:E130"/>
    <mergeCell ref="B127:E127"/>
    <mergeCell ref="B128:E128"/>
    <mergeCell ref="B118:E118"/>
    <mergeCell ref="B123:E123"/>
    <mergeCell ref="B124:E124"/>
    <mergeCell ref="B119:E119"/>
    <mergeCell ref="B122:E122"/>
    <mergeCell ref="B114:E114"/>
    <mergeCell ref="B116:E116"/>
    <mergeCell ref="B115:E115"/>
    <mergeCell ref="B117:E117"/>
    <mergeCell ref="B110:E110"/>
    <mergeCell ref="B111:E111"/>
    <mergeCell ref="B112:E112"/>
    <mergeCell ref="B113:E113"/>
    <mergeCell ref="B109:E109"/>
    <mergeCell ref="B103:E103"/>
    <mergeCell ref="B106:E106"/>
    <mergeCell ref="B107:E107"/>
    <mergeCell ref="A92:A93"/>
    <mergeCell ref="B92:E93"/>
    <mergeCell ref="B101:E101"/>
    <mergeCell ref="B108:E108"/>
    <mergeCell ref="B104:E104"/>
    <mergeCell ref="A102:E102"/>
    <mergeCell ref="B97:E97"/>
    <mergeCell ref="B98:E98"/>
    <mergeCell ref="B100:E100"/>
    <mergeCell ref="B99:E99"/>
    <mergeCell ref="B86:J86"/>
    <mergeCell ref="B94:E94"/>
    <mergeCell ref="B95:E95"/>
    <mergeCell ref="B96:E96"/>
    <mergeCell ref="A5:A6"/>
    <mergeCell ref="B5:E6"/>
    <mergeCell ref="B7:E7"/>
    <mergeCell ref="B8:E8"/>
    <mergeCell ref="B9:E9"/>
    <mergeCell ref="B10:E10"/>
    <mergeCell ref="B11:E11"/>
    <mergeCell ref="B12:E12"/>
    <mergeCell ref="B13:E13"/>
    <mergeCell ref="B16:E16"/>
    <mergeCell ref="B17:E17"/>
    <mergeCell ref="A77:E77"/>
    <mergeCell ref="B18:E18"/>
    <mergeCell ref="B19:E19"/>
    <mergeCell ref="B20:E20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7:E37"/>
    <mergeCell ref="B38:E38"/>
    <mergeCell ref="K59:N59"/>
    <mergeCell ref="K38:N38"/>
    <mergeCell ref="K39:N39"/>
    <mergeCell ref="K40:N40"/>
    <mergeCell ref="K41:N41"/>
    <mergeCell ref="K42:N42"/>
    <mergeCell ref="K43:N43"/>
    <mergeCell ref="B39:E39"/>
    <mergeCell ref="B40:E40"/>
    <mergeCell ref="B41:E41"/>
    <mergeCell ref="B42:E42"/>
    <mergeCell ref="B43:E43"/>
    <mergeCell ref="B44:E44"/>
    <mergeCell ref="B54:E54"/>
    <mergeCell ref="B45:E45"/>
    <mergeCell ref="B46:E46"/>
    <mergeCell ref="B47:E47"/>
    <mergeCell ref="B48:E48"/>
    <mergeCell ref="B50:E50"/>
    <mergeCell ref="B51:E51"/>
    <mergeCell ref="B52:E52"/>
    <mergeCell ref="B53:E53"/>
    <mergeCell ref="H5:H6"/>
    <mergeCell ref="B73:E73"/>
    <mergeCell ref="F5:F6"/>
    <mergeCell ref="G5:G6"/>
    <mergeCell ref="B66:E66"/>
    <mergeCell ref="B67:E67"/>
    <mergeCell ref="B68:E68"/>
    <mergeCell ref="B69:E69"/>
    <mergeCell ref="B49:E49"/>
    <mergeCell ref="B62:E62"/>
    <mergeCell ref="B63:E63"/>
    <mergeCell ref="B64:E64"/>
    <mergeCell ref="B72:E72"/>
    <mergeCell ref="B55:E55"/>
    <mergeCell ref="B56:E56"/>
    <mergeCell ref="B58:E58"/>
    <mergeCell ref="B59:E59"/>
    <mergeCell ref="B60:E60"/>
    <mergeCell ref="B65:E65"/>
    <mergeCell ref="B70:E70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r:id="rId1"/>
  <headerFooter alignWithMargins="0">
    <oddHeader>&amp;Cpage 28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InterSoft-a Computers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Users</cp:lastModifiedBy>
  <cp:lastPrinted>2011-01-28T02:26:20Z</cp:lastPrinted>
  <dcterms:created xsi:type="dcterms:W3CDTF">2009-12-30T05:40:58Z</dcterms:created>
  <dcterms:modified xsi:type="dcterms:W3CDTF">2011-03-01T01:09:42Z</dcterms:modified>
  <cp:category/>
  <cp:version/>
  <cp:contentType/>
  <cp:contentStatus/>
</cp:coreProperties>
</file>